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36" windowWidth="25320" windowHeight="6700" activeTab="2"/>
  </bookViews>
  <sheets>
    <sheet name="Linear Series " sheetId="1" r:id="rId1"/>
    <sheet name="Linear one-off" sheetId="2" r:id="rId2"/>
    <sheet name="Interactive and other" sheetId="3" r:id="rId3"/>
  </sheets>
  <definedNames>
    <definedName name="_xlnm.Print_Area" localSheetId="1">'Linear one-off'!$A$1:$I$63</definedName>
    <definedName name="_xlnm.Print_Area" localSheetId="0">'Linear Series '!$A$1:$I$63</definedName>
  </definedNames>
  <calcPr fullCalcOnLoad="1"/>
</workbook>
</file>

<file path=xl/comments1.xml><?xml version="1.0" encoding="utf-8"?>
<comments xmlns="http://schemas.openxmlformats.org/spreadsheetml/2006/main">
  <authors>
    <author>Cathy Gray</author>
  </authors>
  <commentList>
    <comment ref="E12" authorId="0">
      <text>
        <r>
          <rPr>
            <b/>
            <sz val="8"/>
            <rFont val="Tahoma"/>
            <family val="2"/>
          </rPr>
          <t xml:space="preserve">(1) </t>
        </r>
        <r>
          <rPr>
            <sz val="8"/>
            <rFont val="Tahoma"/>
            <family val="2"/>
          </rPr>
          <t>Any development funding or other previous Screen Australia funding should also be included in the Budget.</t>
        </r>
      </text>
    </comment>
    <comment ref="A16" authorId="0">
      <text>
        <r>
          <rPr>
            <sz val="8"/>
            <rFont val="Tahoma"/>
            <family val="2"/>
          </rPr>
          <t>Iinsert 'x' to indicate confirmed. If not confirmed, please insert date when you expect confirmation.</t>
        </r>
      </text>
    </comment>
    <comment ref="E16" authorId="0">
      <text>
        <r>
          <rPr>
            <sz val="8"/>
            <rFont val="Tahoma"/>
            <family val="2"/>
          </rPr>
          <t>Subtotals may not total exactly due to rounding</t>
        </r>
      </text>
    </comment>
    <comment ref="B25" authorId="0">
      <text>
        <r>
          <rPr>
            <sz val="8"/>
            <rFont val="Tahoma"/>
            <family val="2"/>
          </rPr>
          <t>(5) The recoupment share for any grant finance is assumed to pass to the producer.</t>
        </r>
      </text>
    </comment>
    <comment ref="G31" authorId="0">
      <text>
        <r>
          <rPr>
            <sz val="8"/>
            <rFont val="Tahoma"/>
            <family val="2"/>
          </rPr>
          <t xml:space="preserve">(3) Where Screen Australia is an equity investor, it expects to participate in gross receipts pro rata and pari passu with other equity investors. If you are proposing a different recoupment structure, you should discuss this with an Investment Manager. Recoupment share associated with any grant finance is assumed to pass to the producer.
</t>
        </r>
      </text>
    </comment>
    <comment ref="I32" authorId="0">
      <text>
        <r>
          <rPr>
            <sz val="8"/>
            <rFont val="Tahoma"/>
            <family val="2"/>
          </rPr>
          <t xml:space="preserve">(4) Where the Screen Australia ask is more than $100,000, irrespective of whether this is equity or grant, Screen Australia requires a 1% copyright interest, giving the remainder of its share to the producer. </t>
        </r>
      </text>
    </comment>
    <comment ref="I33" authorId="0">
      <text>
        <r>
          <rPr>
            <sz val="8"/>
            <rFont val="Tahoma"/>
            <family val="2"/>
          </rPr>
          <t>Default is a copyright share based on % of budget, but cell is unlocked so you can adjust if needed.</t>
        </r>
      </text>
    </comment>
    <comment ref="I34" authorId="0">
      <text>
        <r>
          <rPr>
            <sz val="8"/>
            <rFont val="Tahoma"/>
            <family val="2"/>
          </rPr>
          <t>Default is a copyright share based on % of budget, but cell is unlocked so you can adjust if needed.</t>
        </r>
      </text>
    </comment>
    <comment ref="I35" authorId="0">
      <text>
        <r>
          <rPr>
            <sz val="8"/>
            <rFont val="Tahoma"/>
            <family val="2"/>
          </rPr>
          <t>Default is a copyright share based on % of budget, but cell is unlocked so you can adjust if needed.</t>
        </r>
      </text>
    </comment>
    <comment ref="B38" authorId="0">
      <text>
        <r>
          <rPr>
            <sz val="8"/>
            <rFont val="Tahoma"/>
            <family val="2"/>
          </rPr>
          <t>If the project is eligible for the Producer Offset, you must cashflow at least 85% of the Offset into the finance plan. This figure will fill in automatically based on your QAPE budget and the cashflow percentage inserted below.</t>
        </r>
      </text>
    </comment>
    <comment ref="B39" authorId="0">
      <text>
        <r>
          <rPr>
            <sz val="8"/>
            <rFont val="Tahoma"/>
            <family val="2"/>
          </rPr>
          <t>If your project is eligible for PEP, 100% of the PEP payment must be included in the finance plan. 20% of your Total Budget (less any deferrals) will be inserted automatically.</t>
        </r>
      </text>
    </comment>
    <comment ref="B40" authorId="0">
      <text>
        <r>
          <rPr>
            <sz val="8"/>
            <rFont val="Tahoma"/>
            <family val="2"/>
          </rPr>
          <t>Includes any rounding adjustment required</t>
        </r>
      </text>
    </comment>
    <comment ref="A54" authorId="0">
      <text>
        <r>
          <rPr>
            <sz val="8"/>
            <rFont val="Tahoma"/>
            <family val="2"/>
          </rPr>
          <t>At least 85% of the Producer Offset must be cashflowed into the finance plan. 85% is included here as the default but you can alter this if you want to cashflow more. Where PEP is relevant, 100% of PEP payment is included automatically.</t>
        </r>
      </text>
    </comment>
  </commentList>
</comments>
</file>

<file path=xl/comments2.xml><?xml version="1.0" encoding="utf-8"?>
<comments xmlns="http://schemas.openxmlformats.org/spreadsheetml/2006/main">
  <authors>
    <author>Cathy Gray</author>
  </authors>
  <commentList>
    <comment ref="B38" authorId="0">
      <text>
        <r>
          <rPr>
            <sz val="8"/>
            <rFont val="Tahoma"/>
            <family val="2"/>
          </rPr>
          <t>If the project is eligible for the Producer Offset, you must cashflow at least 85% of the Offset into the finance plan. This figure will fill in automatically based on your QAPE budget and the cashflow percentage inserted below.</t>
        </r>
      </text>
    </comment>
    <comment ref="G31" authorId="0">
      <text>
        <r>
          <rPr>
            <sz val="8"/>
            <rFont val="Tahoma"/>
            <family val="2"/>
          </rPr>
          <t xml:space="preserve">(3) Where Screen Australia is an equity investor, it expects to participate in gross receipts pro rata and pari passu with other equity investors. If you are proposing a different recoupment structure, you should discuss this with an Investment Manager. Recoupment share associated with any grant finance is assumed to pass to the producer.
</t>
        </r>
      </text>
    </comment>
    <comment ref="A54" authorId="0">
      <text>
        <r>
          <rPr>
            <sz val="8"/>
            <rFont val="Tahoma"/>
            <family val="2"/>
          </rPr>
          <t>At least 85% of the Producer Offset must be cashflowed into the finance plan. 85% is included here as the default but you can alter this if you want to cashflow more. Where PEP is relevant, 100% of PEP payment is included automatically.</t>
        </r>
      </text>
    </comment>
    <comment ref="E12" authorId="0">
      <text>
        <r>
          <rPr>
            <b/>
            <sz val="8"/>
            <rFont val="Tahoma"/>
            <family val="2"/>
          </rPr>
          <t xml:space="preserve">(1) </t>
        </r>
        <r>
          <rPr>
            <sz val="8"/>
            <rFont val="Tahoma"/>
            <family val="2"/>
          </rPr>
          <t>Any development funding or other previous Screen Australia funding should also be included in the Budget.</t>
        </r>
      </text>
    </comment>
    <comment ref="B39" authorId="0">
      <text>
        <r>
          <rPr>
            <sz val="8"/>
            <rFont val="Tahoma"/>
            <family val="2"/>
          </rPr>
          <t>If your project is eligible for PEP, 100% of the PEP payment must be included in the finance plan. 20% of your Total Budget (less any deferrals) will be inserted automatically.</t>
        </r>
      </text>
    </comment>
    <comment ref="A16" authorId="0">
      <text>
        <r>
          <rPr>
            <sz val="8"/>
            <rFont val="Tahoma"/>
            <family val="2"/>
          </rPr>
          <t>Iinsert 'x' to indicate confirmed. If not confirmed, please insert date when you expect confirmation.</t>
        </r>
      </text>
    </comment>
    <comment ref="I32" authorId="0">
      <text>
        <r>
          <rPr>
            <sz val="8"/>
            <rFont val="Tahoma"/>
            <family val="2"/>
          </rPr>
          <t xml:space="preserve">(4) Where the Screen Australia ask is more than $100,000, irrespective of whether this is equity or grant, Screen Australia requires a 1% copyright interest, giving the remainder of its share to the producer. </t>
        </r>
      </text>
    </comment>
    <comment ref="I33" authorId="0">
      <text>
        <r>
          <rPr>
            <sz val="8"/>
            <rFont val="Tahoma"/>
            <family val="2"/>
          </rPr>
          <t>Default is a copyright share based on % of budget, but cell is unlocked so you can adjust if needed.</t>
        </r>
      </text>
    </comment>
    <comment ref="I35" authorId="0">
      <text>
        <r>
          <rPr>
            <sz val="8"/>
            <rFont val="Tahoma"/>
            <family val="2"/>
          </rPr>
          <t>Default is a copyright share based on % of budget, but cell is unlocked so you can adjust if needed.</t>
        </r>
      </text>
    </comment>
    <comment ref="E16" authorId="0">
      <text>
        <r>
          <rPr>
            <sz val="8"/>
            <rFont val="Tahoma"/>
            <family val="2"/>
          </rPr>
          <t>Subtotals may not total exactly due to rounding</t>
        </r>
      </text>
    </comment>
    <comment ref="B40" authorId="0">
      <text>
        <r>
          <rPr>
            <sz val="8"/>
            <rFont val="Tahoma"/>
            <family val="2"/>
          </rPr>
          <t>Includes any rounding adjustment required</t>
        </r>
      </text>
    </comment>
    <comment ref="B25" authorId="0">
      <text>
        <r>
          <rPr>
            <sz val="8"/>
            <rFont val="Tahoma"/>
            <family val="2"/>
          </rPr>
          <t>(5) The recoupment share for any grant finance is assumed to pass to the producer.</t>
        </r>
      </text>
    </comment>
    <comment ref="I34" authorId="0">
      <text>
        <r>
          <rPr>
            <sz val="8"/>
            <rFont val="Tahoma"/>
            <family val="2"/>
          </rPr>
          <t>Default is a copyright share based on % of budget, but cell is unlocked so you can adjust if needed.</t>
        </r>
      </text>
    </comment>
  </commentList>
</comments>
</file>

<file path=xl/comments3.xml><?xml version="1.0" encoding="utf-8"?>
<comments xmlns="http://schemas.openxmlformats.org/spreadsheetml/2006/main">
  <authors>
    <author>Cathy Gray</author>
  </authors>
  <commentList>
    <comment ref="G8" authorId="0">
      <text>
        <r>
          <rPr>
            <sz val="8"/>
            <rFont val="Tahoma"/>
            <family val="2"/>
          </rPr>
          <t>Iinsert 'x' to indicate confirmed. If not confirmed, please insert date when you expect confirmation.</t>
        </r>
      </text>
    </comment>
  </commentList>
</comments>
</file>

<file path=xl/sharedStrings.xml><?xml version="1.0" encoding="utf-8"?>
<sst xmlns="http://schemas.openxmlformats.org/spreadsheetml/2006/main" count="184" uniqueCount="98">
  <si>
    <t>Investor</t>
  </si>
  <si>
    <t>Amount</t>
  </si>
  <si>
    <t>Form of Investment</t>
  </si>
  <si>
    <t>Equity Investors</t>
  </si>
  <si>
    <t>Total Budget</t>
  </si>
  <si>
    <t>% of Budget</t>
  </si>
  <si>
    <t>Profit %</t>
  </si>
  <si>
    <t>Marketplace</t>
  </si>
  <si>
    <t>Producer</t>
  </si>
  <si>
    <t>Equity</t>
  </si>
  <si>
    <t>Total Govt Support</t>
  </si>
  <si>
    <t>Project Title</t>
  </si>
  <si>
    <t>Grant</t>
  </si>
  <si>
    <t xml:space="preserve">Date: </t>
  </si>
  <si>
    <t>Comments:</t>
  </si>
  <si>
    <t>Pro Rata     Pari Passu Recoup % (3)</t>
  </si>
  <si>
    <t>Copyright % (4)</t>
  </si>
  <si>
    <t xml:space="preserve">Note: Shaded cells contain formulae and are locked. </t>
  </si>
  <si>
    <t>Sub-total</t>
  </si>
  <si>
    <t>Notes:</t>
  </si>
  <si>
    <t>Producer contribution</t>
  </si>
  <si>
    <t>Offset cashflow in finance plan (2)</t>
  </si>
  <si>
    <t>Licence fee</t>
  </si>
  <si>
    <t>Other marketplace</t>
  </si>
  <si>
    <t>Other grant</t>
  </si>
  <si>
    <t xml:space="preserve"> - Producer Offset (2)</t>
  </si>
  <si>
    <t xml:space="preserve"> - Other producer contribution</t>
  </si>
  <si>
    <t>Broadcaster</t>
  </si>
  <si>
    <t>Equity investor</t>
  </si>
  <si>
    <t>Total equity</t>
  </si>
  <si>
    <t>Total marketplace</t>
  </si>
  <si>
    <t>Total grants</t>
  </si>
  <si>
    <t>Deferrals or in-kind</t>
  </si>
  <si>
    <t>Contact us if you need to adjust locked formulae</t>
  </si>
  <si>
    <r>
      <rPr>
        <b/>
        <sz val="11"/>
        <rFont val="Arial"/>
        <family val="2"/>
      </rPr>
      <t>INSERT SCREEN AUSTRALIA CONTRIBUTIONS HERE</t>
    </r>
    <r>
      <rPr>
        <b/>
        <sz val="9"/>
        <rFont val="Arial"/>
        <family val="2"/>
      </rPr>
      <t xml:space="preserve">
</t>
    </r>
    <r>
      <rPr>
        <sz val="9"/>
        <rFont val="Arial"/>
        <family val="2"/>
      </rPr>
      <t>The total will be inserted automatically as grant or equity, depending on the amount.</t>
    </r>
  </si>
  <si>
    <t>TOTAL FINANCE</t>
  </si>
  <si>
    <t>Difference to Budget</t>
  </si>
  <si>
    <t>insert number only</t>
  </si>
  <si>
    <t>Non-equity grants (5)</t>
  </si>
  <si>
    <t>(3) Where Screen Australia is an equity investor, it expects to participate in gross receipts pro rata and pari passu with other equity investors and the formulae in the table above reflect this. If you are proposing a different recoupment structure you should discuss this with an Investment Manager. Recoupment share for any grant finance is assumed to pass to the producer.</t>
  </si>
  <si>
    <r>
      <t>(</t>
    </r>
    <r>
      <rPr>
        <sz val="10"/>
        <rFont val="Arial"/>
        <family val="2"/>
      </rPr>
      <t>5) Recoupment share for any grant finance is assumed to pass to the producer</t>
    </r>
  </si>
  <si>
    <t>Producer Offset (20% of QAPE Budget)</t>
  </si>
  <si>
    <t xml:space="preserve">(2) If the project is eligible for the Producer Offset, at least 90% of the Offset must be cashflowed into the finance plan. 90% is included as the default but you can alter this if you want to cashflow more. The Offset amount will be inserted automatically into the finance plan based on your QAPE budget and cashflow percentage. </t>
  </si>
  <si>
    <t>mins</t>
  </si>
  <si>
    <t>QAPE Budget</t>
  </si>
  <si>
    <t>Duration:</t>
  </si>
  <si>
    <r>
      <t>Total Duration</t>
    </r>
    <r>
      <rPr>
        <sz val="11"/>
        <rFont val="Arial"/>
        <family val="2"/>
      </rPr>
      <t>:</t>
    </r>
  </si>
  <si>
    <t>Number only; no text</t>
  </si>
  <si>
    <t>Must be inserted.</t>
  </si>
  <si>
    <t>(2) If the project is eligible for the Producer Offset, at least 90% of the Offset must be cashflowed into the finance plan. 90% is included as the default but you can alter this if you want to cashflow more. The Offset amount will be inserted automatically into the finance plan based on your QAPE budget and cashflow percentage.</t>
  </si>
  <si>
    <r>
      <rPr>
        <b/>
        <sz val="10.5"/>
        <rFont val="Arial"/>
        <family val="2"/>
      </rPr>
      <t>Do NOT use this template for series.</t>
    </r>
    <r>
      <rPr>
        <sz val="10.5"/>
        <rFont val="Arial"/>
        <family val="2"/>
      </rPr>
      <t xml:space="preserve"> Please read Screen Australia's Terms of Trade and Guidelines before completing.</t>
    </r>
  </si>
  <si>
    <r>
      <rPr>
        <b/>
        <sz val="10.5"/>
        <rFont val="Arial"/>
        <family val="2"/>
      </rPr>
      <t>Use this template for SERIES ONLY.</t>
    </r>
    <r>
      <rPr>
        <sz val="10.5"/>
        <rFont val="Arial"/>
        <family val="2"/>
      </rPr>
      <t xml:space="preserve"> Please read Screen Australia's Terms of Trade and Guidelines before completing.  </t>
    </r>
  </si>
  <si>
    <t>Any previous Screen Australia funding (1):</t>
  </si>
  <si>
    <t>(1) Any previous Screen Australia funding should also be included in the budget. These amounts will be deducted from the first Screen Australia’s drawdown.</t>
  </si>
  <si>
    <t>Marketplace entity eg broadcaster</t>
  </si>
  <si>
    <t>Screen Australia: Multi-platform Drama Finance Plan</t>
  </si>
  <si>
    <t>TITLE</t>
  </si>
  <si>
    <t>TOTAL BUDGET</t>
  </si>
  <si>
    <t>Date</t>
  </si>
  <si>
    <t>Domestic /international</t>
  </si>
  <si>
    <t>SOURCE</t>
  </si>
  <si>
    <t xml:space="preserve">Type </t>
  </si>
  <si>
    <t>Amount ($)</t>
  </si>
  <si>
    <t>% of budget</t>
  </si>
  <si>
    <t>NON-EQUITY / MARKETPLACE</t>
  </si>
  <si>
    <t>     </t>
  </si>
  <si>
    <t>Screen Australia</t>
  </si>
  <si>
    <t>Total grants/loans</t>
  </si>
  <si>
    <t>EQUITY INVESTORS</t>
  </si>
  <si>
    <t>Domestic</t>
  </si>
  <si>
    <t>Confirmed</t>
  </si>
  <si>
    <t>International</t>
  </si>
  <si>
    <t>Distribution advance</t>
  </si>
  <si>
    <t>Proposed</t>
  </si>
  <si>
    <t>Loan</t>
  </si>
  <si>
    <t>In kind</t>
  </si>
  <si>
    <t xml:space="preserve">PROPOSED RECOUPMENT SCHEDULE </t>
  </si>
  <si>
    <r>
      <t>INVESTOR</t>
    </r>
    <r>
      <rPr>
        <sz val="10"/>
        <rFont val="Arial"/>
        <family val="2"/>
      </rPr>
      <t xml:space="preserve"> </t>
    </r>
  </si>
  <si>
    <t>Recoupment</t>
  </si>
  <si>
    <t>Profit</t>
  </si>
  <si>
    <t>Copyright</t>
  </si>
  <si>
    <t>share</t>
  </si>
  <si>
    <t>Total</t>
  </si>
  <si>
    <t>If your project may be eligible for the Producer Offset (eg a linear series or one-off program) 
you may prefer to use the other tabs in this document</t>
  </si>
  <si>
    <r>
      <rPr>
        <b/>
        <sz val="10"/>
        <rFont val="Arial"/>
        <family val="2"/>
      </rPr>
      <t>Status</t>
    </r>
    <r>
      <rPr>
        <b/>
        <sz val="8"/>
        <rFont val="Arial"/>
        <family val="2"/>
      </rPr>
      <t xml:space="preserve"> </t>
    </r>
  </si>
  <si>
    <r>
      <t>(</t>
    </r>
    <r>
      <rPr>
        <sz val="10"/>
        <rFont val="Arial"/>
        <family val="2"/>
      </rPr>
      <t>5) Recoupment, profit and copyright shares for any grant finance are assumed to pass to the producer</t>
    </r>
  </si>
  <si>
    <t>share (2)</t>
  </si>
  <si>
    <t>Status (1)</t>
  </si>
  <si>
    <t>(1) Iinsert 'x' to indicate confirmed. If not confirmed, please insert date when you expect confirmation.</t>
  </si>
  <si>
    <t>share (3)</t>
  </si>
  <si>
    <t>Amount requested from Screen Australia  for THIS STAGE :</t>
  </si>
  <si>
    <t xml:space="preserve">Amount requested from Screen Australia  for THIS STAGE </t>
  </si>
  <si>
    <t>Total recoupable equity investment</t>
  </si>
  <si>
    <t xml:space="preserve">(4) Where the Screen Australia ask is more than $500,000, Screen Australia requires a 1% copyright interest, giving the remainder of its share to the producer. </t>
  </si>
  <si>
    <t>(3) Recoupment, profit and copyright shares for any grant finance are assumed to pass to the producer</t>
  </si>
  <si>
    <t>GRANTS/LOANS (3)</t>
  </si>
  <si>
    <t>(2) Default shares for equity investors are pro rata and pari passu according to the level of investment. If you are proposing a different recoupment structure you should discuss this with an Investment Manager.</t>
  </si>
  <si>
    <t xml:space="preserve">Note:  
•  Insert the Screen Australia amount (which must be no more than $500,000) under 'Grants'. 
• The Screen Australia amount must include any previous funding from Screen Australia as well as the funding requested in this application.
  The previous funding will be deducted from the first Screen Australia drawdown.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</si>
</sst>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Red]\-&quot;$&quot;#,##0.0"/>
    <numFmt numFmtId="165" formatCode="d/m/yy;@"/>
    <numFmt numFmtId="166" formatCode="0.000%"/>
    <numFmt numFmtId="167" formatCode="0.0000%"/>
    <numFmt numFmtId="168" formatCode="0.00000%"/>
    <numFmt numFmtId="169" formatCode="0.0%"/>
    <numFmt numFmtId="170" formatCode="#,##0_ ;\-#,##0\ "/>
    <numFmt numFmtId="171" formatCode="&quot;$&quot;#,##0"/>
    <numFmt numFmtId="172" formatCode="0.0000000000"/>
    <numFmt numFmtId="173" formatCode="&quot;Yes&quot;;&quot;Yes&quot;;&quot;No&quot;"/>
    <numFmt numFmtId="174" formatCode="&quot;True&quot;;&quot;True&quot;;&quot;False&quot;"/>
    <numFmt numFmtId="175" formatCode="&quot;On&quot;;&quot;On&quot;;&quot;Off&quot;"/>
    <numFmt numFmtId="176" formatCode="[$€-2]\ #,##0.00_);[Red]\([$€-2]\ #,##0.00\)"/>
    <numFmt numFmtId="177" formatCode="_-* #,##0_-;\-* #,##0_-;_-* &quot;-&quot;??_-;_-@_-"/>
  </numFmts>
  <fonts count="68">
    <font>
      <sz val="10"/>
      <name val="Arial"/>
      <family val="2"/>
    </font>
    <font>
      <sz val="11"/>
      <color indexed="8"/>
      <name val="Calibri"/>
      <family val="2"/>
    </font>
    <font>
      <b/>
      <sz val="10.5"/>
      <name val="Arial"/>
      <family val="2"/>
    </font>
    <font>
      <sz val="10.5"/>
      <name val="Arial"/>
      <family val="2"/>
    </font>
    <font>
      <b/>
      <sz val="10.5"/>
      <color indexed="8"/>
      <name val="Arial"/>
      <family val="2"/>
    </font>
    <font>
      <sz val="10.5"/>
      <color indexed="8"/>
      <name val="Arial"/>
      <family val="2"/>
    </font>
    <font>
      <sz val="10.5"/>
      <name val="HelvNeue Light FFC"/>
      <family val="0"/>
    </font>
    <font>
      <b/>
      <sz val="8"/>
      <name val="Arial"/>
      <family val="2"/>
    </font>
    <font>
      <sz val="8"/>
      <name val="Arial"/>
      <family val="2"/>
    </font>
    <font>
      <sz val="8"/>
      <name val="Tahoma"/>
      <family val="2"/>
    </font>
    <font>
      <b/>
      <sz val="10"/>
      <name val="Arial"/>
      <family val="2"/>
    </font>
    <font>
      <sz val="10"/>
      <color indexed="8"/>
      <name val="Arial"/>
      <family val="2"/>
    </font>
    <font>
      <i/>
      <sz val="10.5"/>
      <color indexed="8"/>
      <name val="Arial"/>
      <family val="2"/>
    </font>
    <font>
      <b/>
      <sz val="8"/>
      <name val="Tahoma"/>
      <family val="2"/>
    </font>
    <font>
      <i/>
      <sz val="10.5"/>
      <name val="Arial"/>
      <family val="2"/>
    </font>
    <font>
      <sz val="9"/>
      <name val="Arial"/>
      <family val="2"/>
    </font>
    <font>
      <b/>
      <sz val="9"/>
      <name val="Arial"/>
      <family val="2"/>
    </font>
    <font>
      <b/>
      <sz val="11"/>
      <name val="Arial"/>
      <family val="2"/>
    </font>
    <font>
      <sz val="11"/>
      <name val="Arial"/>
      <family val="2"/>
    </font>
    <font>
      <b/>
      <sz val="10"/>
      <color indexed="8"/>
      <name val="Arial"/>
      <family val="2"/>
    </font>
    <font>
      <b/>
      <sz val="16"/>
      <name val="Arial"/>
      <family val="2"/>
    </font>
    <font>
      <b/>
      <sz val="9.5"/>
      <name val="Arial"/>
      <family val="2"/>
    </font>
    <font>
      <i/>
      <sz val="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5"/>
      <color indexed="10"/>
      <name val="Arial"/>
      <family val="2"/>
    </font>
    <font>
      <b/>
      <sz val="9"/>
      <color indexed="10"/>
      <name val="Arial"/>
      <family val="2"/>
    </font>
    <font>
      <sz val="9"/>
      <color indexed="8"/>
      <name val="Arial"/>
      <family val="2"/>
    </font>
    <font>
      <sz val="10"/>
      <color indexed="8"/>
      <name val="Courier"/>
      <family val="3"/>
    </font>
    <font>
      <sz val="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FF0000"/>
      <name val="Arial"/>
      <family val="2"/>
    </font>
    <font>
      <b/>
      <sz val="9"/>
      <color rgb="FFFF0000"/>
      <name val="Arial"/>
      <family val="2"/>
    </font>
    <font>
      <sz val="9"/>
      <color rgb="FF000000"/>
      <name val="Arial"/>
      <family val="2"/>
    </font>
    <font>
      <sz val="10"/>
      <color rgb="FF000000"/>
      <name val="Courier"/>
      <family val="3"/>
    </font>
    <font>
      <sz val="10"/>
      <color rgb="FF000000"/>
      <name val="Arial"/>
      <family val="2"/>
    </font>
    <font>
      <b/>
      <sz val="10"/>
      <color rgb="FF000000"/>
      <name val="Arial"/>
      <family val="2"/>
    </font>
    <font>
      <sz val="6"/>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0499799996614456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medium"/>
    </border>
    <border>
      <left style="medium"/>
      <right style="medium"/>
      <top style="medium"/>
      <bottom style="medium"/>
    </border>
    <border>
      <left>
        <color indexed="63"/>
      </left>
      <right style="medium"/>
      <top style="medium"/>
      <bottom style="medium"/>
    </border>
    <border>
      <left style="thick"/>
      <right style="medium"/>
      <top>
        <color indexed="63"/>
      </top>
      <bottom style="medium"/>
    </border>
    <border>
      <left>
        <color indexed="63"/>
      </left>
      <right style="thick"/>
      <top>
        <color indexed="63"/>
      </top>
      <bottom style="thick"/>
    </border>
    <border>
      <left style="thin"/>
      <right style="thin"/>
      <top style="thin"/>
      <bottom>
        <color indexed="63"/>
      </bottom>
    </border>
    <border>
      <left style="thin"/>
      <right style="thin"/>
      <top>
        <color indexed="63"/>
      </top>
      <bottom style="medium"/>
    </border>
    <border>
      <left style="medium"/>
      <right style="medium"/>
      <top>
        <color indexed="63"/>
      </top>
      <bottom style="medium"/>
    </border>
    <border>
      <left>
        <color indexed="63"/>
      </left>
      <right style="thick"/>
      <top>
        <color indexed="63"/>
      </top>
      <bottom style="medium"/>
    </border>
    <border>
      <left>
        <color indexed="63"/>
      </left>
      <right style="medium"/>
      <top>
        <color indexed="63"/>
      </top>
      <bottom style="thick"/>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4">
    <xf numFmtId="0" fontId="0" fillId="0" borderId="0" xfId="0" applyAlignment="1">
      <alignment/>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2" fillId="0" borderId="10" xfId="0" applyFont="1" applyFill="1" applyBorder="1" applyAlignment="1" applyProtection="1">
      <alignment horizontal="center" vertical="top" wrapText="1"/>
      <protection/>
    </xf>
    <xf numFmtId="0" fontId="4" fillId="0" borderId="10" xfId="0" applyFont="1" applyFill="1" applyBorder="1" applyAlignment="1" applyProtection="1">
      <alignment vertical="top" wrapText="1"/>
      <protection/>
    </xf>
    <xf numFmtId="0" fontId="4" fillId="0" borderId="10" xfId="0" applyFont="1" applyFill="1" applyBorder="1" applyAlignment="1" applyProtection="1">
      <alignment horizontal="center" vertical="top" wrapText="1"/>
      <protection/>
    </xf>
    <xf numFmtId="0" fontId="2" fillId="0" borderId="10" xfId="0" applyFont="1" applyFill="1" applyBorder="1" applyAlignment="1" applyProtection="1">
      <alignment horizontal="left" vertical="top" wrapText="1"/>
      <protection/>
    </xf>
    <xf numFmtId="0" fontId="5" fillId="0" borderId="10" xfId="0" applyFont="1" applyFill="1" applyBorder="1" applyAlignment="1" applyProtection="1">
      <alignment vertical="top" wrapText="1"/>
      <protection/>
    </xf>
    <xf numFmtId="0" fontId="5"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center" vertical="top" wrapText="1"/>
      <protection locked="0"/>
    </xf>
    <xf numFmtId="6" fontId="3" fillId="0" borderId="10" xfId="0" applyNumberFormat="1" applyFont="1" applyFill="1" applyBorder="1" applyAlignment="1" applyProtection="1">
      <alignment horizontal="right" wrapText="1"/>
      <protection locked="0"/>
    </xf>
    <xf numFmtId="9" fontId="3" fillId="0" borderId="10" xfId="57" applyFont="1" applyFill="1" applyBorder="1" applyAlignment="1" applyProtection="1">
      <alignment horizontal="right" wrapText="1"/>
      <protection/>
    </xf>
    <xf numFmtId="0" fontId="4" fillId="0" borderId="0" xfId="0" applyFont="1" applyFill="1" applyBorder="1" applyAlignment="1" applyProtection="1">
      <alignment vertical="top" wrapText="1"/>
      <protection/>
    </xf>
    <xf numFmtId="0" fontId="5" fillId="0" borderId="0" xfId="0" applyFont="1" applyFill="1" applyBorder="1" applyAlignment="1" applyProtection="1">
      <alignment horizontal="center" vertical="top" wrapText="1"/>
      <protection/>
    </xf>
    <xf numFmtId="6" fontId="2" fillId="0" borderId="0" xfId="0" applyNumberFormat="1" applyFont="1" applyFill="1" applyBorder="1" applyAlignment="1" applyProtection="1">
      <alignment horizontal="right" wrapText="1"/>
      <protection/>
    </xf>
    <xf numFmtId="10" fontId="2" fillId="0" borderId="0" xfId="0" applyNumberFormat="1" applyFont="1" applyFill="1" applyBorder="1" applyAlignment="1" applyProtection="1">
      <alignment horizontal="right" wrapText="1"/>
      <protection/>
    </xf>
    <xf numFmtId="0" fontId="4" fillId="0" borderId="10" xfId="0" applyFont="1" applyFill="1" applyBorder="1" applyAlignment="1" applyProtection="1">
      <alignment horizontal="left" vertical="top" wrapText="1"/>
      <protection/>
    </xf>
    <xf numFmtId="10" fontId="3" fillId="0" borderId="10" xfId="0" applyNumberFormat="1" applyFont="1" applyFill="1" applyBorder="1" applyAlignment="1" applyProtection="1">
      <alignment horizontal="center" wrapText="1"/>
      <protection/>
    </xf>
    <xf numFmtId="6" fontId="3" fillId="0" borderId="10" xfId="0" applyNumberFormat="1" applyFont="1" applyFill="1" applyBorder="1" applyAlignment="1" applyProtection="1">
      <alignment horizontal="center" wrapText="1"/>
      <protection/>
    </xf>
    <xf numFmtId="10" fontId="5" fillId="0" borderId="0" xfId="0" applyNumberFormat="1" applyFont="1" applyFill="1" applyBorder="1" applyAlignment="1" applyProtection="1">
      <alignment horizontal="right" vertical="top" wrapText="1"/>
      <protection/>
    </xf>
    <xf numFmtId="0" fontId="5" fillId="0" borderId="10" xfId="0" applyFont="1" applyFill="1" applyBorder="1" applyAlignment="1" applyProtection="1">
      <alignment horizontal="center" vertical="top" wrapText="1"/>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5" fillId="0" borderId="0" xfId="0" applyFont="1" applyFill="1" applyBorder="1" applyAlignment="1" applyProtection="1">
      <alignment horizontal="left" vertical="top" wrapText="1"/>
      <protection locked="0"/>
    </xf>
    <xf numFmtId="0" fontId="3" fillId="0" borderId="0" xfId="0" applyFont="1" applyFill="1" applyAlignment="1" applyProtection="1">
      <alignment wrapText="1"/>
      <protection/>
    </xf>
    <xf numFmtId="0" fontId="5" fillId="0" borderId="11" xfId="0" applyFont="1" applyFill="1" applyBorder="1" applyAlignment="1" applyProtection="1">
      <alignment vertical="top" wrapText="1"/>
      <protection/>
    </xf>
    <xf numFmtId="0" fontId="5" fillId="0" borderId="12" xfId="0" applyFont="1" applyFill="1" applyBorder="1" applyAlignment="1" applyProtection="1">
      <alignment vertical="top" wrapText="1"/>
      <protection/>
    </xf>
    <xf numFmtId="0" fontId="5" fillId="0" borderId="13" xfId="0" applyFont="1" applyFill="1" applyBorder="1" applyAlignment="1" applyProtection="1">
      <alignment vertical="top" wrapText="1"/>
      <protection/>
    </xf>
    <xf numFmtId="6" fontId="4" fillId="0" borderId="0" xfId="0" applyNumberFormat="1" applyFont="1" applyFill="1" applyBorder="1" applyAlignment="1" applyProtection="1">
      <alignment vertical="top" wrapText="1"/>
      <protection locked="0"/>
    </xf>
    <xf numFmtId="0" fontId="3" fillId="0" borderId="0" xfId="0" applyFont="1" applyFill="1" applyBorder="1" applyAlignment="1">
      <alignment/>
    </xf>
    <xf numFmtId="0" fontId="3" fillId="0" borderId="0" xfId="0" applyFont="1" applyFill="1" applyAlignment="1">
      <alignment/>
    </xf>
    <xf numFmtId="0" fontId="2" fillId="0" borderId="0" xfId="0" applyFont="1" applyFill="1" applyAlignment="1">
      <alignment/>
    </xf>
    <xf numFmtId="10" fontId="2" fillId="4" borderId="10" xfId="0" applyNumberFormat="1" applyFont="1" applyFill="1" applyBorder="1" applyAlignment="1" applyProtection="1">
      <alignment horizontal="right" wrapText="1"/>
      <protection/>
    </xf>
    <xf numFmtId="6" fontId="2" fillId="4" borderId="10" xfId="0" applyNumberFormat="1" applyFont="1" applyFill="1" applyBorder="1" applyAlignment="1" applyProtection="1">
      <alignment horizontal="right" wrapText="1"/>
      <protection/>
    </xf>
    <xf numFmtId="10" fontId="3" fillId="4" borderId="10" xfId="0" applyNumberFormat="1" applyFont="1" applyFill="1" applyBorder="1" applyAlignment="1" applyProtection="1">
      <alignment horizontal="right" wrapText="1"/>
      <protection/>
    </xf>
    <xf numFmtId="10" fontId="3" fillId="4" borderId="10" xfId="0" applyNumberFormat="1" applyFont="1" applyFill="1" applyBorder="1" applyAlignment="1" applyProtection="1">
      <alignment horizontal="right" vertical="top" wrapText="1"/>
      <protection/>
    </xf>
    <xf numFmtId="6" fontId="4" fillId="4" borderId="14" xfId="0" applyNumberFormat="1" applyFont="1" applyFill="1" applyBorder="1" applyAlignment="1" applyProtection="1">
      <alignment horizontal="right" vertical="top" wrapText="1"/>
      <protection/>
    </xf>
    <xf numFmtId="10" fontId="4" fillId="4" borderId="14" xfId="0" applyNumberFormat="1" applyFont="1" applyFill="1" applyBorder="1" applyAlignment="1" applyProtection="1">
      <alignment horizontal="right" vertical="top" wrapText="1"/>
      <protection/>
    </xf>
    <xf numFmtId="10" fontId="5" fillId="4" borderId="10" xfId="0" applyNumberFormat="1" applyFont="1" applyFill="1" applyBorder="1" applyAlignment="1" applyProtection="1">
      <alignment horizontal="right" vertical="top" wrapText="1"/>
      <protection/>
    </xf>
    <xf numFmtId="0" fontId="4" fillId="0" borderId="10" xfId="0" applyFont="1" applyFill="1" applyBorder="1" applyAlignment="1" applyProtection="1">
      <alignment vertical="center" wrapText="1"/>
      <protection/>
    </xf>
    <xf numFmtId="6" fontId="2" fillId="4" borderId="10" xfId="0" applyNumberFormat="1" applyFont="1" applyFill="1" applyBorder="1" applyAlignment="1" applyProtection="1">
      <alignment horizontal="right" vertical="center" wrapText="1"/>
      <protection/>
    </xf>
    <xf numFmtId="10" fontId="2" fillId="4" borderId="10" xfId="0" applyNumberFormat="1" applyFont="1" applyFill="1" applyBorder="1" applyAlignment="1" applyProtection="1">
      <alignment horizontal="right" vertical="center" wrapText="1"/>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top"/>
      <protection/>
    </xf>
    <xf numFmtId="0" fontId="3" fillId="0" borderId="0" xfId="0" applyFont="1" applyFill="1" applyAlignment="1" applyProtection="1">
      <alignment vertical="top"/>
      <protection/>
    </xf>
    <xf numFmtId="6" fontId="3" fillId="4" borderId="10" xfId="0" applyNumberFormat="1" applyFont="1" applyFill="1" applyBorder="1" applyAlignment="1" applyProtection="1">
      <alignment horizontal="right" wrapText="1"/>
      <protection/>
    </xf>
    <xf numFmtId="0" fontId="6" fillId="4" borderId="10" xfId="0" applyFont="1" applyFill="1" applyBorder="1" applyAlignment="1" applyProtection="1">
      <alignment/>
      <protection/>
    </xf>
    <xf numFmtId="10" fontId="5" fillId="0" borderId="13" xfId="57" applyNumberFormat="1" applyFont="1" applyFill="1" applyBorder="1" applyAlignment="1" applyProtection="1">
      <alignment vertical="top"/>
      <protection locked="0"/>
    </xf>
    <xf numFmtId="6" fontId="4"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protection locked="0"/>
    </xf>
    <xf numFmtId="0" fontId="12" fillId="0" borderId="10" xfId="0" applyFont="1" applyFill="1" applyBorder="1" applyAlignment="1" applyProtection="1">
      <alignment horizontal="left" vertical="center" wrapText="1"/>
      <protection locked="0"/>
    </xf>
    <xf numFmtId="10" fontId="3" fillId="0" borderId="10" xfId="0" applyNumberFormat="1" applyFont="1" applyFill="1" applyBorder="1" applyAlignment="1" applyProtection="1">
      <alignment horizontal="center" wrapText="1"/>
      <protection locked="0"/>
    </xf>
    <xf numFmtId="10" fontId="3" fillId="4" borderId="10" xfId="0" applyNumberFormat="1" applyFont="1" applyFill="1" applyBorder="1" applyAlignment="1" applyProtection="1">
      <alignment horizontal="right" vertical="top" wrapText="1"/>
      <protection locked="0"/>
    </xf>
    <xf numFmtId="10" fontId="2" fillId="0" borderId="10" xfId="0" applyNumberFormat="1" applyFont="1" applyFill="1" applyBorder="1" applyAlignment="1" applyProtection="1">
      <alignment horizontal="center" vertical="center" wrapText="1"/>
      <protection locked="0"/>
    </xf>
    <xf numFmtId="0" fontId="5" fillId="4" borderId="10" xfId="0" applyFont="1" applyFill="1" applyBorder="1" applyAlignment="1" applyProtection="1">
      <alignment horizontal="left" vertical="top" wrapText="1"/>
      <protection/>
    </xf>
    <xf numFmtId="0" fontId="5" fillId="4" borderId="10" xfId="0" applyFont="1" applyFill="1" applyBorder="1" applyAlignment="1" applyProtection="1">
      <alignment horizontal="center" vertical="top" wrapText="1"/>
      <protection/>
    </xf>
    <xf numFmtId="10" fontId="14" fillId="4" borderId="10" xfId="0" applyNumberFormat="1" applyFont="1" applyFill="1" applyBorder="1" applyAlignment="1" applyProtection="1">
      <alignment horizontal="right" wrapText="1"/>
      <protection/>
    </xf>
    <xf numFmtId="10" fontId="14" fillId="0" borderId="10" xfId="0" applyNumberFormat="1" applyFont="1" applyFill="1" applyBorder="1" applyAlignment="1" applyProtection="1">
      <alignment horizontal="center" wrapText="1"/>
      <protection locked="0"/>
    </xf>
    <xf numFmtId="10" fontId="14" fillId="4" borderId="10" xfId="0" applyNumberFormat="1" applyFont="1" applyFill="1" applyBorder="1" applyAlignment="1" applyProtection="1">
      <alignment horizontal="right" vertical="top" wrapText="1"/>
      <protection locked="0"/>
    </xf>
    <xf numFmtId="6" fontId="14" fillId="4" borderId="10" xfId="0" applyNumberFormat="1" applyFont="1" applyFill="1" applyBorder="1" applyAlignment="1" applyProtection="1">
      <alignment horizontal="right" wrapText="1"/>
      <protection/>
    </xf>
    <xf numFmtId="0" fontId="12" fillId="0" borderId="10" xfId="0" applyFont="1" applyFill="1" applyBorder="1" applyAlignment="1" applyProtection="1">
      <alignment horizontal="left" vertical="top" wrapText="1"/>
      <protection/>
    </xf>
    <xf numFmtId="0" fontId="12" fillId="0" borderId="10" xfId="0" applyFont="1" applyFill="1" applyBorder="1" applyAlignment="1" applyProtection="1">
      <alignment horizontal="center" vertical="top" wrapText="1"/>
      <protection/>
    </xf>
    <xf numFmtId="0" fontId="12" fillId="0" borderId="10" xfId="0" applyFont="1" applyFill="1" applyBorder="1" applyAlignment="1" applyProtection="1">
      <alignment horizontal="left" vertical="top"/>
      <protection/>
    </xf>
    <xf numFmtId="10" fontId="5" fillId="4" borderId="10" xfId="57" applyNumberFormat="1" applyFont="1" applyFill="1" applyBorder="1" applyAlignment="1" applyProtection="1">
      <alignment horizontal="right" vertical="top" wrapText="1"/>
      <protection/>
    </xf>
    <xf numFmtId="0" fontId="61" fillId="0" borderId="0" xfId="0" applyFont="1" applyFill="1" applyBorder="1" applyAlignment="1" applyProtection="1">
      <alignment horizontal="left"/>
      <protection/>
    </xf>
    <xf numFmtId="6" fontId="61" fillId="0" borderId="0" xfId="0" applyNumberFormat="1" applyFont="1" applyFill="1" applyBorder="1" applyAlignment="1" applyProtection="1">
      <alignment horizontal="left" vertical="top" wrapText="1"/>
      <protection locked="0"/>
    </xf>
    <xf numFmtId="10" fontId="14" fillId="4" borderId="10" xfId="0" applyNumberFormat="1" applyFont="1" applyFill="1" applyBorder="1" applyAlignment="1" applyProtection="1">
      <alignment horizontal="right" vertical="top" wrapText="1"/>
      <protection/>
    </xf>
    <xf numFmtId="10" fontId="3" fillId="4" borderId="10" xfId="0" applyNumberFormat="1" applyFont="1" applyFill="1" applyBorder="1" applyAlignment="1" applyProtection="1">
      <alignment horizontal="right" vertical="center" wrapText="1"/>
      <protection/>
    </xf>
    <xf numFmtId="10" fontId="14" fillId="4" borderId="15" xfId="0" applyNumberFormat="1" applyFont="1" applyFill="1" applyBorder="1" applyAlignment="1" applyProtection="1">
      <alignment horizontal="right" vertical="top" wrapText="1"/>
      <protection/>
    </xf>
    <xf numFmtId="10" fontId="3" fillId="4" borderId="15" xfId="0" applyNumberFormat="1" applyFont="1" applyFill="1" applyBorder="1" applyAlignment="1" applyProtection="1">
      <alignment horizontal="right" vertical="center" wrapText="1"/>
      <protection/>
    </xf>
    <xf numFmtId="10" fontId="3" fillId="0" borderId="10" xfId="0" applyNumberFormat="1" applyFont="1" applyFill="1" applyBorder="1" applyAlignment="1" applyProtection="1">
      <alignment horizontal="right" vertical="top" wrapText="1"/>
      <protection locked="0"/>
    </xf>
    <xf numFmtId="0" fontId="2" fillId="0" borderId="0" xfId="0" applyFont="1" applyFill="1" applyBorder="1" applyAlignment="1" applyProtection="1">
      <alignment horizontal="left"/>
      <protection/>
    </xf>
    <xf numFmtId="0" fontId="5" fillId="0" borderId="10" xfId="0" applyFont="1" applyFill="1" applyBorder="1" applyAlignment="1" applyProtection="1">
      <alignment horizontal="left" vertical="top" wrapText="1"/>
      <protection/>
    </xf>
    <xf numFmtId="6" fontId="5" fillId="0" borderId="10" xfId="0" applyNumberFormat="1" applyFont="1" applyFill="1" applyBorder="1" applyAlignment="1" applyProtection="1">
      <alignment horizontal="right" vertical="top" wrapText="1"/>
      <protection/>
    </xf>
    <xf numFmtId="10" fontId="5" fillId="0" borderId="10" xfId="0" applyNumberFormat="1" applyFont="1" applyFill="1" applyBorder="1" applyAlignment="1" applyProtection="1">
      <alignment horizontal="right" vertical="top" wrapText="1"/>
      <protection/>
    </xf>
    <xf numFmtId="164" fontId="3" fillId="0" borderId="0" xfId="0" applyNumberFormat="1" applyFont="1" applyFill="1" applyAlignment="1" applyProtection="1">
      <alignment/>
      <protection/>
    </xf>
    <xf numFmtId="6" fontId="2" fillId="0" borderId="10" xfId="0" applyNumberFormat="1" applyFont="1" applyFill="1" applyBorder="1" applyAlignment="1" applyProtection="1">
      <alignment horizontal="right" vertical="center" wrapText="1"/>
      <protection/>
    </xf>
    <xf numFmtId="10" fontId="2" fillId="0" borderId="10" xfId="0" applyNumberFormat="1" applyFont="1" applyFill="1" applyBorder="1" applyAlignment="1" applyProtection="1">
      <alignment horizontal="right" vertical="center" wrapText="1"/>
      <protection/>
    </xf>
    <xf numFmtId="10" fontId="3" fillId="0" borderId="10" xfId="0" applyNumberFormat="1" applyFont="1" applyFill="1" applyBorder="1" applyAlignment="1" applyProtection="1">
      <alignment horizontal="right" vertical="center" wrapText="1"/>
      <protection/>
    </xf>
    <xf numFmtId="10" fontId="3" fillId="0" borderId="15" xfId="0" applyNumberFormat="1" applyFont="1" applyFill="1" applyBorder="1" applyAlignment="1" applyProtection="1">
      <alignment horizontal="right" vertical="center" wrapText="1"/>
      <protection/>
    </xf>
    <xf numFmtId="0" fontId="61" fillId="0" borderId="0" xfId="0" applyFont="1" applyFill="1" applyBorder="1" applyAlignment="1" applyProtection="1">
      <alignment horizontal="center"/>
      <protection/>
    </xf>
    <xf numFmtId="0" fontId="62" fillId="0" borderId="0" xfId="0" applyFont="1" applyFill="1" applyBorder="1" applyAlignment="1" applyProtection="1">
      <alignment horizontal="left"/>
      <protection/>
    </xf>
    <xf numFmtId="0" fontId="15" fillId="0" borderId="10" xfId="0" applyFont="1" applyFill="1" applyBorder="1" applyAlignment="1" applyProtection="1">
      <alignment horizontal="center"/>
      <protection/>
    </xf>
    <xf numFmtId="0" fontId="15" fillId="0" borderId="10" xfId="0" applyFont="1" applyFill="1" applyBorder="1" applyAlignment="1" applyProtection="1">
      <alignment horizontal="center"/>
      <protection locked="0"/>
    </xf>
    <xf numFmtId="0" fontId="15" fillId="0" borderId="0" xfId="0" applyFont="1" applyFill="1" applyAlignment="1" applyProtection="1">
      <alignment horizontal="center"/>
      <protection/>
    </xf>
    <xf numFmtId="0" fontId="15" fillId="0" borderId="10" xfId="0" applyFont="1" applyFill="1" applyBorder="1" applyAlignment="1" applyProtection="1">
      <alignment horizontal="center" vertical="center"/>
      <protection/>
    </xf>
    <xf numFmtId="165" fontId="15" fillId="0" borderId="10" xfId="0" applyNumberFormat="1" applyFont="1" applyFill="1" applyBorder="1" applyAlignment="1" applyProtection="1">
      <alignment horizontal="center"/>
      <protection locked="0"/>
    </xf>
    <xf numFmtId="165" fontId="15" fillId="0" borderId="1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right" wrapText="1"/>
      <protection/>
    </xf>
    <xf numFmtId="0" fontId="62" fillId="0" borderId="0" xfId="0" applyFont="1" applyFill="1" applyBorder="1" applyAlignment="1" applyProtection="1">
      <alignment horizontal="left" vertical="top"/>
      <protection/>
    </xf>
    <xf numFmtId="10" fontId="3" fillId="4" borderId="10" xfId="57" applyNumberFormat="1" applyFont="1" applyFill="1" applyBorder="1" applyAlignment="1" applyProtection="1">
      <alignment horizontal="right" wrapText="1"/>
      <protection/>
    </xf>
    <xf numFmtId="0" fontId="3" fillId="0" borderId="0" xfId="0" applyFont="1" applyFill="1" applyAlignment="1" applyProtection="1">
      <alignment horizontal="left"/>
      <protection/>
    </xf>
    <xf numFmtId="10" fontId="5"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protection/>
    </xf>
    <xf numFmtId="0" fontId="2" fillId="0" borderId="16" xfId="0" applyFont="1" applyFill="1" applyBorder="1" applyAlignment="1" applyProtection="1">
      <alignment horizontal="left"/>
      <protection/>
    </xf>
    <xf numFmtId="0" fontId="3" fillId="0" borderId="16" xfId="0" applyFont="1" applyFill="1" applyBorder="1" applyAlignment="1" applyProtection="1">
      <alignment/>
      <protection/>
    </xf>
    <xf numFmtId="0" fontId="2" fillId="0" borderId="17" xfId="0" applyFont="1" applyFill="1" applyBorder="1" applyAlignment="1" applyProtection="1">
      <alignment horizontal="left"/>
      <protection/>
    </xf>
    <xf numFmtId="0" fontId="2" fillId="0" borderId="18" xfId="0" applyFont="1" applyFill="1" applyBorder="1" applyAlignment="1" applyProtection="1">
      <alignment horizontal="left"/>
      <protection/>
    </xf>
    <xf numFmtId="6" fontId="4" fillId="0" borderId="18" xfId="0" applyNumberFormat="1" applyFont="1" applyFill="1" applyBorder="1" applyAlignment="1" applyProtection="1">
      <alignment horizontal="left" vertical="top" wrapText="1"/>
      <protection locked="0"/>
    </xf>
    <xf numFmtId="6" fontId="61" fillId="0" borderId="19" xfId="0" applyNumberFormat="1" applyFont="1" applyFill="1" applyBorder="1" applyAlignment="1" applyProtection="1">
      <alignment horizontal="left" vertical="top" wrapText="1"/>
      <protection locked="0"/>
    </xf>
    <xf numFmtId="6" fontId="4" fillId="0" borderId="20" xfId="0" applyNumberFormat="1" applyFont="1" applyFill="1" applyBorder="1" applyAlignment="1" applyProtection="1">
      <alignment horizontal="left" vertical="top" wrapText="1"/>
      <protection locked="0"/>
    </xf>
    <xf numFmtId="6" fontId="4" fillId="0" borderId="20" xfId="0" applyNumberFormat="1" applyFont="1" applyFill="1" applyBorder="1" applyAlignment="1" applyProtection="1">
      <alignment horizontal="center" vertical="top" wrapText="1"/>
      <protection locked="0"/>
    </xf>
    <xf numFmtId="6" fontId="4" fillId="0" borderId="21" xfId="0" applyNumberFormat="1" applyFont="1" applyFill="1" applyBorder="1" applyAlignment="1" applyProtection="1">
      <alignment horizontal="center" vertical="top" wrapText="1"/>
      <protection locked="0"/>
    </xf>
    <xf numFmtId="6" fontId="5" fillId="0" borderId="10" xfId="0" applyNumberFormat="1" applyFont="1" applyFill="1" applyBorder="1" applyAlignment="1" applyProtection="1">
      <alignment horizontal="right" vertical="center" wrapText="1"/>
      <protection locked="0"/>
    </xf>
    <xf numFmtId="6" fontId="5" fillId="0" borderId="22" xfId="0" applyNumberFormat="1" applyFont="1" applyFill="1" applyBorder="1" applyAlignment="1" applyProtection="1">
      <alignment vertical="center" wrapText="1"/>
      <protection locked="0"/>
    </xf>
    <xf numFmtId="0" fontId="17" fillId="0" borderId="0" xfId="0" applyFont="1" applyFill="1" applyAlignment="1">
      <alignment/>
    </xf>
    <xf numFmtId="0" fontId="19" fillId="0" borderId="10" xfId="0" applyFont="1" applyFill="1" applyBorder="1" applyAlignment="1" applyProtection="1">
      <alignment horizontal="center" vertical="top" wrapText="1"/>
      <protection/>
    </xf>
    <xf numFmtId="0" fontId="14" fillId="0" borderId="0" xfId="0" applyFont="1" applyFill="1" applyAlignment="1" applyProtection="1">
      <alignment/>
      <protection/>
    </xf>
    <xf numFmtId="6" fontId="14" fillId="0" borderId="0" xfId="0" applyNumberFormat="1" applyFont="1" applyFill="1" applyAlignment="1" applyProtection="1">
      <alignment/>
      <protection/>
    </xf>
    <xf numFmtId="6" fontId="5" fillId="4" borderId="10" xfId="0" applyNumberFormat="1" applyFont="1" applyFill="1" applyBorder="1" applyAlignment="1" applyProtection="1">
      <alignment horizontal="right" vertical="top" wrapText="1"/>
      <protection/>
    </xf>
    <xf numFmtId="0" fontId="17" fillId="0" borderId="0" xfId="0" applyFont="1" applyFill="1" applyBorder="1" applyAlignment="1" applyProtection="1">
      <alignment/>
      <protection/>
    </xf>
    <xf numFmtId="0" fontId="62" fillId="0" borderId="16" xfId="0" applyFont="1" applyFill="1" applyBorder="1" applyAlignment="1" applyProtection="1">
      <alignment/>
      <protection/>
    </xf>
    <xf numFmtId="0" fontId="62" fillId="0" borderId="0" xfId="0" applyFont="1" applyFill="1" applyBorder="1" applyAlignment="1" applyProtection="1">
      <alignment/>
      <protection/>
    </xf>
    <xf numFmtId="9" fontId="5" fillId="0" borderId="10" xfId="57" applyFont="1" applyFill="1" applyBorder="1" applyAlignment="1" applyProtection="1">
      <alignment horizontal="right" vertical="top" wrapText="1"/>
      <protection/>
    </xf>
    <xf numFmtId="171" fontId="3" fillId="4" borderId="0" xfId="0" applyNumberFormat="1" applyFont="1" applyFill="1" applyBorder="1" applyAlignment="1" applyProtection="1">
      <alignment horizontal="right"/>
      <protection/>
    </xf>
    <xf numFmtId="6" fontId="3" fillId="0" borderId="10" xfId="0" applyNumberFormat="1" applyFont="1" applyFill="1" applyBorder="1" applyAlignment="1" applyProtection="1">
      <alignment horizontal="right" wrapText="1"/>
      <protection/>
    </xf>
    <xf numFmtId="0" fontId="17" fillId="0" borderId="0" xfId="0" applyFont="1" applyFill="1" applyBorder="1" applyAlignment="1" applyProtection="1">
      <alignment horizontal="left"/>
      <protection/>
    </xf>
    <xf numFmtId="170" fontId="17" fillId="0" borderId="0" xfId="44" applyNumberFormat="1" applyFont="1" applyFill="1" applyBorder="1" applyAlignment="1" applyProtection="1">
      <alignment wrapText="1"/>
      <protection locked="0"/>
    </xf>
    <xf numFmtId="170" fontId="17" fillId="0" borderId="23" xfId="44" applyNumberFormat="1" applyFont="1" applyFill="1" applyBorder="1" applyAlignment="1" applyProtection="1">
      <alignment wrapText="1"/>
      <protection locked="0"/>
    </xf>
    <xf numFmtId="6" fontId="4" fillId="0" borderId="0" xfId="0" applyNumberFormat="1" applyFont="1" applyFill="1" applyBorder="1" applyAlignment="1" applyProtection="1">
      <alignment horizontal="left" wrapText="1"/>
      <protection locked="0"/>
    </xf>
    <xf numFmtId="170" fontId="17" fillId="0" borderId="0" xfId="44" applyNumberFormat="1" applyFont="1" applyFill="1" applyBorder="1" applyAlignment="1" applyProtection="1">
      <alignment horizontal="left" wrapText="1"/>
      <protection locked="0"/>
    </xf>
    <xf numFmtId="6" fontId="3" fillId="4" borderId="10" xfId="0" applyNumberFormat="1" applyFont="1" applyFill="1" applyBorder="1" applyAlignment="1" applyProtection="1">
      <alignment horizontal="right" vertical="center" wrapText="1"/>
      <protection/>
    </xf>
    <xf numFmtId="10" fontId="4" fillId="4" borderId="10" xfId="57" applyNumberFormat="1" applyFont="1" applyFill="1" applyBorder="1" applyAlignment="1" applyProtection="1">
      <alignment horizontal="right" vertical="top" wrapText="1"/>
      <protection/>
    </xf>
    <xf numFmtId="170" fontId="17" fillId="0" borderId="0" xfId="44" applyNumberFormat="1" applyFont="1" applyFill="1" applyBorder="1" applyAlignment="1" applyProtection="1">
      <alignment wrapText="1"/>
      <protection/>
    </xf>
    <xf numFmtId="170" fontId="62" fillId="0" borderId="0" xfId="44" applyNumberFormat="1" applyFont="1" applyFill="1" applyBorder="1" applyAlignment="1" applyProtection="1">
      <alignment horizontal="left" vertical="top"/>
      <protection locked="0"/>
    </xf>
    <xf numFmtId="0" fontId="17" fillId="0" borderId="0" xfId="0" applyFont="1" applyFill="1" applyAlignment="1">
      <alignment horizontal="left"/>
    </xf>
    <xf numFmtId="6" fontId="4" fillId="0" borderId="0" xfId="0" applyNumberFormat="1" applyFont="1" applyFill="1" applyBorder="1" applyAlignment="1" applyProtection="1">
      <alignment horizontal="left" vertical="top" wrapText="1"/>
      <protection/>
    </xf>
    <xf numFmtId="6" fontId="4" fillId="0" borderId="18" xfId="0" applyNumberFormat="1" applyFont="1" applyFill="1" applyBorder="1" applyAlignment="1" applyProtection="1">
      <alignment horizontal="left" vertical="top" wrapText="1"/>
      <protection/>
    </xf>
    <xf numFmtId="0" fontId="10" fillId="0" borderId="0" xfId="0" applyFont="1" applyAlignment="1">
      <alignment horizontal="right"/>
    </xf>
    <xf numFmtId="0" fontId="10" fillId="0" borderId="0" xfId="0" applyFont="1" applyBorder="1" applyAlignment="1">
      <alignment horizontal="right"/>
    </xf>
    <xf numFmtId="177" fontId="10" fillId="0" borderId="23" xfId="42" applyNumberFormat="1" applyFont="1" applyBorder="1" applyAlignment="1" applyProtection="1">
      <alignment/>
      <protection locked="0"/>
    </xf>
    <xf numFmtId="0" fontId="0" fillId="0" borderId="0" xfId="0" applyAlignment="1">
      <alignment horizontal="right"/>
    </xf>
    <xf numFmtId="0" fontId="0" fillId="0" borderId="10" xfId="0" applyBorder="1" applyAlignment="1" applyProtection="1">
      <alignment/>
      <protection locked="0"/>
    </xf>
    <xf numFmtId="0" fontId="21" fillId="33" borderId="23" xfId="0" applyFont="1" applyFill="1" applyBorder="1" applyAlignment="1">
      <alignment vertical="top" wrapText="1"/>
    </xf>
    <xf numFmtId="0" fontId="21" fillId="33" borderId="24" xfId="0" applyFont="1" applyFill="1" applyBorder="1" applyAlignment="1">
      <alignment vertical="top" wrapText="1"/>
    </xf>
    <xf numFmtId="0" fontId="10" fillId="33" borderId="24" xfId="0" applyFont="1" applyFill="1" applyBorder="1" applyAlignment="1">
      <alignment vertical="top" wrapText="1"/>
    </xf>
    <xf numFmtId="0" fontId="10" fillId="33" borderId="24" xfId="0" applyFont="1" applyFill="1" applyBorder="1" applyAlignment="1">
      <alignment horizontal="center" vertical="top" wrapText="1"/>
    </xf>
    <xf numFmtId="0" fontId="63" fillId="0" borderId="25" xfId="0" applyFont="1" applyBorder="1" applyAlignment="1" applyProtection="1">
      <alignment wrapText="1"/>
      <protection locked="0"/>
    </xf>
    <xf numFmtId="0" fontId="64" fillId="0" borderId="21" xfId="0" applyFont="1" applyBorder="1" applyAlignment="1" applyProtection="1">
      <alignment wrapText="1"/>
      <protection locked="0"/>
    </xf>
    <xf numFmtId="10" fontId="65" fillId="34" borderId="21" xfId="57" applyNumberFormat="1" applyFont="1" applyFill="1" applyBorder="1" applyAlignment="1">
      <alignment horizontal="right" wrapText="1"/>
    </xf>
    <xf numFmtId="0" fontId="65" fillId="0" borderId="26" xfId="0" applyFont="1" applyBorder="1" applyAlignment="1" applyProtection="1">
      <alignment horizontal="center" wrapText="1"/>
      <protection locked="0"/>
    </xf>
    <xf numFmtId="0" fontId="64" fillId="34" borderId="21" xfId="0" applyFont="1" applyFill="1" applyBorder="1" applyAlignment="1">
      <alignment wrapText="1"/>
    </xf>
    <xf numFmtId="0" fontId="65" fillId="34" borderId="21" xfId="0" applyFont="1" applyFill="1" applyBorder="1" applyAlignment="1">
      <alignment wrapText="1"/>
    </xf>
    <xf numFmtId="0" fontId="65" fillId="0" borderId="21" xfId="0" applyFont="1" applyBorder="1" applyAlignment="1">
      <alignment wrapText="1"/>
    </xf>
    <xf numFmtId="0" fontId="65" fillId="0" borderId="26" xfId="0" applyFont="1" applyBorder="1" applyAlignment="1">
      <alignment horizontal="center" wrapText="1"/>
    </xf>
    <xf numFmtId="0" fontId="66" fillId="0" borderId="0" xfId="0" applyFont="1" applyFill="1" applyBorder="1" applyAlignment="1">
      <alignment horizontal="right" wrapText="1"/>
    </xf>
    <xf numFmtId="177" fontId="10" fillId="34" borderId="23" xfId="42" applyNumberFormat="1" applyFont="1" applyFill="1" applyBorder="1" applyAlignment="1">
      <alignment/>
    </xf>
    <xf numFmtId="0" fontId="65" fillId="0" borderId="0" xfId="0" applyFont="1" applyFill="1" applyBorder="1" applyAlignment="1">
      <alignment wrapText="1"/>
    </xf>
    <xf numFmtId="0" fontId="65" fillId="0" borderId="0" xfId="0" applyFont="1" applyAlignment="1">
      <alignment/>
    </xf>
    <xf numFmtId="0" fontId="0" fillId="0" borderId="0" xfId="0" applyFont="1" applyAlignment="1">
      <alignment/>
    </xf>
    <xf numFmtId="0" fontId="17" fillId="0" borderId="0" xfId="0" applyFont="1" applyAlignment="1">
      <alignment/>
    </xf>
    <xf numFmtId="0" fontId="10" fillId="0" borderId="27" xfId="0" applyFont="1" applyBorder="1" applyAlignment="1">
      <alignment horizontal="center" vertical="top" wrapText="1"/>
    </xf>
    <xf numFmtId="0" fontId="10" fillId="0" borderId="19" xfId="0" applyFont="1" applyBorder="1" applyAlignment="1">
      <alignment horizontal="center" vertical="top" wrapText="1"/>
    </xf>
    <xf numFmtId="0" fontId="10" fillId="0" borderId="28" xfId="0" applyFont="1" applyBorder="1" applyAlignment="1">
      <alignment horizontal="center" vertical="top" wrapText="1"/>
    </xf>
    <xf numFmtId="0" fontId="10" fillId="0" borderId="21" xfId="0" applyFont="1" applyBorder="1" applyAlignment="1">
      <alignment horizontal="center" vertical="top" wrapText="1"/>
    </xf>
    <xf numFmtId="0" fontId="64" fillId="34" borderId="29" xfId="0" applyFont="1" applyFill="1" applyBorder="1" applyAlignment="1">
      <alignment wrapText="1"/>
    </xf>
    <xf numFmtId="0" fontId="66" fillId="34" borderId="29" xfId="0" applyFont="1" applyFill="1" applyBorder="1" applyAlignment="1">
      <alignment wrapText="1"/>
    </xf>
    <xf numFmtId="9" fontId="64" fillId="34" borderId="15" xfId="0" applyNumberFormat="1" applyFont="1" applyFill="1" applyBorder="1" applyAlignment="1">
      <alignment horizontal="center" vertical="top" wrapText="1"/>
    </xf>
    <xf numFmtId="9" fontId="64" fillId="34" borderId="21" xfId="0" applyNumberFormat="1" applyFont="1" applyFill="1" applyBorder="1" applyAlignment="1">
      <alignment horizontal="center" vertical="top" wrapText="1"/>
    </xf>
    <xf numFmtId="10" fontId="64" fillId="34" borderId="28" xfId="57" applyNumberFormat="1" applyFont="1" applyFill="1" applyBorder="1" applyAlignment="1">
      <alignment horizontal="center" vertical="center" wrapText="1"/>
    </xf>
    <xf numFmtId="10" fontId="64" fillId="34" borderId="21" xfId="0" applyNumberFormat="1" applyFont="1" applyFill="1" applyBorder="1" applyAlignment="1">
      <alignment horizontal="center" vertical="center" wrapText="1"/>
    </xf>
    <xf numFmtId="10" fontId="64" fillId="34" borderId="21" xfId="57" applyNumberFormat="1" applyFont="1" applyFill="1" applyBorder="1" applyAlignment="1">
      <alignment horizontal="center" vertical="center" wrapText="1"/>
    </xf>
    <xf numFmtId="10" fontId="66" fillId="34" borderId="21" xfId="57" applyNumberFormat="1" applyFont="1" applyFill="1" applyBorder="1" applyAlignment="1">
      <alignment horizontal="right" wrapText="1"/>
    </xf>
    <xf numFmtId="0" fontId="0" fillId="0" borderId="0" xfId="0" applyFont="1" applyFill="1" applyAlignment="1">
      <alignment vertical="top"/>
    </xf>
    <xf numFmtId="0" fontId="0" fillId="0" borderId="0" xfId="0" applyFont="1" applyFill="1" applyAlignment="1">
      <alignment vertical="top" wrapText="1"/>
    </xf>
    <xf numFmtId="0" fontId="65" fillId="0" borderId="30" xfId="0" applyFont="1" applyBorder="1" applyAlignment="1" applyProtection="1">
      <alignment horizontal="center" vertical="center" wrapText="1"/>
      <protection locked="0"/>
    </xf>
    <xf numFmtId="0" fontId="65" fillId="0" borderId="30" xfId="0" applyFont="1" applyBorder="1" applyAlignment="1" applyProtection="1">
      <alignment horizontal="center" wrapText="1"/>
      <protection locked="0"/>
    </xf>
    <xf numFmtId="170" fontId="65" fillId="0" borderId="21" xfId="42" applyNumberFormat="1" applyFont="1" applyBorder="1" applyAlignment="1" applyProtection="1">
      <alignment horizontal="right" wrapText="1"/>
      <protection locked="0"/>
    </xf>
    <xf numFmtId="3" fontId="65" fillId="0" borderId="21" xfId="42" applyNumberFormat="1" applyFont="1" applyBorder="1" applyAlignment="1" applyProtection="1">
      <alignment horizontal="right" wrapText="1"/>
      <protection locked="0"/>
    </xf>
    <xf numFmtId="3" fontId="66" fillId="13" borderId="31" xfId="42" applyNumberFormat="1" applyFont="1" applyFill="1" applyBorder="1" applyAlignment="1">
      <alignment horizontal="right" wrapText="1"/>
    </xf>
    <xf numFmtId="3" fontId="65" fillId="10" borderId="21" xfId="42" applyNumberFormat="1" applyFont="1" applyFill="1" applyBorder="1" applyAlignment="1">
      <alignment horizontal="right" wrapText="1"/>
    </xf>
    <xf numFmtId="3" fontId="65" fillId="6" borderId="21" xfId="42" applyNumberFormat="1" applyFont="1" applyFill="1" applyBorder="1" applyAlignment="1">
      <alignment horizontal="right" wrapText="1"/>
    </xf>
    <xf numFmtId="3" fontId="0" fillId="0" borderId="0" xfId="42" applyNumberFormat="1" applyFont="1" applyAlignment="1">
      <alignment/>
    </xf>
    <xf numFmtId="0" fontId="0" fillId="0" borderId="23" xfId="0" applyFont="1" applyBorder="1" applyAlignment="1" applyProtection="1">
      <alignment/>
      <protection locked="0"/>
    </xf>
    <xf numFmtId="0" fontId="64" fillId="0" borderId="21" xfId="0" applyFont="1" applyFill="1" applyBorder="1" applyAlignment="1" applyProtection="1">
      <alignment wrapText="1"/>
      <protection locked="0"/>
    </xf>
    <xf numFmtId="0" fontId="65" fillId="0" borderId="21" xfId="0" applyFont="1" applyFill="1" applyBorder="1" applyAlignment="1" applyProtection="1">
      <alignment wrapText="1"/>
      <protection locked="0"/>
    </xf>
    <xf numFmtId="0" fontId="3" fillId="0" borderId="32" xfId="0" applyFont="1" applyFill="1" applyBorder="1" applyAlignment="1" applyProtection="1">
      <alignment horizontal="center"/>
      <protection locked="0"/>
    </xf>
    <xf numFmtId="0" fontId="3" fillId="0" borderId="24" xfId="0" applyFont="1" applyFill="1" applyBorder="1" applyAlignment="1" applyProtection="1">
      <alignment horizontal="center"/>
      <protection locked="0"/>
    </xf>
    <xf numFmtId="0" fontId="11" fillId="0" borderId="0" xfId="0" applyFont="1" applyFill="1" applyBorder="1" applyAlignment="1" applyProtection="1">
      <alignment horizontal="left" vertical="top" wrapText="1"/>
      <protection locked="0"/>
    </xf>
    <xf numFmtId="0" fontId="0" fillId="0" borderId="0" xfId="0" applyFont="1" applyFill="1" applyAlignment="1">
      <alignment wrapText="1"/>
    </xf>
    <xf numFmtId="0" fontId="11" fillId="0" borderId="0"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0" xfId="0" applyFont="1" applyFill="1" applyAlignment="1">
      <alignment horizontal="left" vertical="top"/>
    </xf>
    <xf numFmtId="0" fontId="0" fillId="0" borderId="0" xfId="0" applyFont="1" applyFill="1" applyAlignment="1">
      <alignment horizontal="left" vertical="top" wrapText="1"/>
    </xf>
    <xf numFmtId="0" fontId="4" fillId="0" borderId="14" xfId="0" applyFont="1" applyFill="1" applyBorder="1" applyAlignment="1" applyProtection="1">
      <alignment horizontal="left" vertical="top" wrapText="1"/>
      <protection/>
    </xf>
    <xf numFmtId="0" fontId="5" fillId="4" borderId="11" xfId="0" applyFont="1" applyFill="1" applyBorder="1" applyAlignment="1" applyProtection="1">
      <alignment horizontal="left" vertical="top"/>
      <protection/>
    </xf>
    <xf numFmtId="0" fontId="5" fillId="4" borderId="12" xfId="0" applyFont="1" applyFill="1" applyBorder="1" applyAlignment="1" applyProtection="1">
      <alignment horizontal="left" vertical="top"/>
      <protection/>
    </xf>
    <xf numFmtId="0" fontId="5" fillId="4" borderId="13" xfId="0" applyFont="1" applyFill="1" applyBorder="1" applyAlignment="1" applyProtection="1">
      <alignment horizontal="left" vertical="top"/>
      <protection/>
    </xf>
    <xf numFmtId="0" fontId="3" fillId="0" borderId="33" xfId="0"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5" fillId="4" borderId="11" xfId="0" applyFont="1" applyFill="1" applyBorder="1" applyAlignment="1" applyProtection="1">
      <alignment horizontal="left" vertical="top" wrapText="1"/>
      <protection/>
    </xf>
    <xf numFmtId="0" fontId="5" fillId="4" borderId="12" xfId="0" applyFont="1" applyFill="1" applyBorder="1" applyAlignment="1" applyProtection="1">
      <alignment horizontal="left" vertical="top" wrapText="1"/>
      <protection/>
    </xf>
    <xf numFmtId="0" fontId="5" fillId="4" borderId="13" xfId="0" applyFont="1" applyFill="1" applyBorder="1" applyAlignment="1" applyProtection="1">
      <alignment horizontal="left" vertical="top" wrapText="1"/>
      <protection/>
    </xf>
    <xf numFmtId="8" fontId="62" fillId="0" borderId="0" xfId="0" applyNumberFormat="1" applyFont="1" applyFill="1" applyBorder="1" applyAlignment="1" applyProtection="1">
      <alignment horizontal="left" vertical="top"/>
      <protection/>
    </xf>
    <xf numFmtId="0" fontId="16" fillId="0" borderId="41" xfId="0" applyFont="1" applyFill="1" applyBorder="1" applyAlignment="1" applyProtection="1">
      <alignment horizontal="left" vertical="top" wrapText="1"/>
      <protection/>
    </xf>
    <xf numFmtId="0" fontId="16" fillId="0" borderId="42" xfId="0" applyFont="1" applyFill="1" applyBorder="1" applyAlignment="1" applyProtection="1">
      <alignment horizontal="left" vertical="top" wrapText="1"/>
      <protection/>
    </xf>
    <xf numFmtId="0" fontId="2" fillId="0" borderId="0" xfId="0" applyFont="1" applyFill="1" applyBorder="1" applyAlignment="1" applyProtection="1">
      <alignment horizontal="center"/>
      <protection/>
    </xf>
    <xf numFmtId="0" fontId="7" fillId="0" borderId="27" xfId="0" applyFont="1" applyFill="1" applyBorder="1" applyAlignment="1" applyProtection="1">
      <alignment horizontal="center" vertical="top" wrapText="1"/>
      <protection/>
    </xf>
    <xf numFmtId="0" fontId="7" fillId="0" borderId="15" xfId="0" applyFont="1" applyFill="1" applyBorder="1" applyAlignment="1" applyProtection="1">
      <alignment horizontal="center" vertical="top" wrapText="1"/>
      <protection/>
    </xf>
    <xf numFmtId="0" fontId="8" fillId="0" borderId="0" xfId="0" applyFont="1" applyFill="1" applyBorder="1" applyAlignment="1" applyProtection="1">
      <alignment horizontal="center" wrapText="1"/>
      <protection/>
    </xf>
    <xf numFmtId="0" fontId="0" fillId="0" borderId="0" xfId="0" applyFill="1" applyBorder="1" applyAlignment="1">
      <alignment horizontal="center" wrapText="1"/>
    </xf>
    <xf numFmtId="0" fontId="0" fillId="0" borderId="39" xfId="0" applyFill="1" applyBorder="1" applyAlignment="1">
      <alignment horizontal="center" wrapText="1"/>
    </xf>
    <xf numFmtId="6" fontId="4" fillId="0" borderId="32" xfId="0" applyNumberFormat="1" applyFont="1" applyFill="1" applyBorder="1" applyAlignment="1" applyProtection="1">
      <alignment horizontal="left" wrapText="1"/>
      <protection locked="0"/>
    </xf>
    <xf numFmtId="6" fontId="4" fillId="0" borderId="24" xfId="0" applyNumberFormat="1" applyFont="1" applyFill="1" applyBorder="1" applyAlignment="1" applyProtection="1">
      <alignment horizontal="left" wrapText="1"/>
      <protection locked="0"/>
    </xf>
    <xf numFmtId="6" fontId="61" fillId="0" borderId="16" xfId="0" applyNumberFormat="1" applyFont="1" applyFill="1" applyBorder="1" applyAlignment="1" applyProtection="1">
      <alignment horizontal="center" vertical="top" wrapText="1"/>
      <protection locked="0"/>
    </xf>
    <xf numFmtId="6" fontId="61" fillId="0" borderId="0" xfId="0" applyNumberFormat="1" applyFont="1" applyFill="1" applyBorder="1" applyAlignment="1" applyProtection="1">
      <alignment horizontal="center" vertical="top" wrapText="1"/>
      <protection locked="0"/>
    </xf>
    <xf numFmtId="0" fontId="2" fillId="0" borderId="11" xfId="0" applyFont="1" applyFill="1" applyBorder="1" applyAlignment="1" applyProtection="1">
      <alignment horizontal="left" vertical="top" wrapText="1"/>
      <protection/>
    </xf>
    <xf numFmtId="0" fontId="2" fillId="0" borderId="12"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5" fillId="0" borderId="11" xfId="0" applyFont="1" applyFill="1" applyBorder="1" applyAlignment="1" applyProtection="1">
      <alignment horizontal="left" vertical="top" wrapText="1"/>
      <protection/>
    </xf>
    <xf numFmtId="0" fontId="5" fillId="0" borderId="12"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top" wrapText="1"/>
      <protection/>
    </xf>
    <xf numFmtId="0" fontId="3" fillId="0" borderId="0" xfId="0" applyFont="1" applyFill="1" applyAlignment="1" applyProtection="1">
      <alignment horizontal="left" wrapText="1"/>
      <protection/>
    </xf>
    <xf numFmtId="0" fontId="17" fillId="0" borderId="0" xfId="0" applyFont="1" applyFill="1" applyBorder="1" applyAlignment="1" applyProtection="1">
      <alignment/>
      <protection/>
    </xf>
    <xf numFmtId="0" fontId="18" fillId="0" borderId="0" xfId="0" applyFont="1" applyFill="1" applyBorder="1" applyAlignment="1">
      <alignment/>
    </xf>
    <xf numFmtId="0" fontId="2" fillId="0" borderId="32" xfId="0" applyFont="1" applyFill="1" applyBorder="1" applyAlignment="1" applyProtection="1">
      <alignment horizontal="left" vertical="center"/>
      <protection locked="0"/>
    </xf>
    <xf numFmtId="0" fontId="2" fillId="0" borderId="43"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16" fontId="3" fillId="0" borderId="32" xfId="0" applyNumberFormat="1"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17" fillId="0" borderId="0" xfId="0" applyFont="1" applyFill="1" applyBorder="1" applyAlignment="1" applyProtection="1">
      <alignment horizontal="left"/>
      <protection/>
    </xf>
    <xf numFmtId="0" fontId="17" fillId="0" borderId="20" xfId="0" applyFont="1" applyFill="1" applyBorder="1" applyAlignment="1" applyProtection="1">
      <alignment horizontal="left"/>
      <protection/>
    </xf>
    <xf numFmtId="0" fontId="5" fillId="4" borderId="11" xfId="0" applyFont="1" applyFill="1" applyBorder="1" applyAlignment="1" applyProtection="1">
      <alignment horizontal="left" vertical="center" wrapText="1"/>
      <protection/>
    </xf>
    <xf numFmtId="0" fontId="5" fillId="4" borderId="12" xfId="0" applyFont="1" applyFill="1" applyBorder="1" applyAlignment="1" applyProtection="1">
      <alignment horizontal="left" vertical="center" wrapText="1"/>
      <protection/>
    </xf>
    <xf numFmtId="0" fontId="5" fillId="4" borderId="13" xfId="0" applyFont="1" applyFill="1" applyBorder="1" applyAlignment="1" applyProtection="1">
      <alignment horizontal="left" vertical="center" wrapText="1"/>
      <protection/>
    </xf>
    <xf numFmtId="0" fontId="8" fillId="0" borderId="0" xfId="0" applyFont="1" applyFill="1" applyAlignment="1" applyProtection="1">
      <alignment horizontal="left" wrapText="1"/>
      <protection/>
    </xf>
    <xf numFmtId="0" fontId="8" fillId="0" borderId="0" xfId="0" applyFont="1" applyFill="1" applyAlignment="1" applyProtection="1">
      <alignment horizontal="left" vertical="top" wrapText="1"/>
      <protection/>
    </xf>
    <xf numFmtId="0" fontId="8" fillId="0" borderId="0" xfId="0" applyFont="1" applyAlignment="1">
      <alignment horizontal="left" wrapText="1"/>
    </xf>
    <xf numFmtId="0" fontId="20" fillId="0" borderId="0" xfId="0" applyFont="1" applyAlignment="1">
      <alignment horizontal="center"/>
    </xf>
    <xf numFmtId="0" fontId="8" fillId="0" borderId="0" xfId="0" applyFont="1" applyAlignment="1">
      <alignment horizontal="left" vertical="top" wrapText="1"/>
    </xf>
    <xf numFmtId="0" fontId="7" fillId="0" borderId="0" xfId="0" applyFont="1" applyAlignment="1">
      <alignment horizontal="left" vertical="top"/>
    </xf>
    <xf numFmtId="0" fontId="21" fillId="19" borderId="44" xfId="0" applyFont="1" applyFill="1" applyBorder="1" applyAlignment="1">
      <alignment horizontal="left" vertical="top" wrapText="1"/>
    </xf>
    <xf numFmtId="0" fontId="21" fillId="19" borderId="0" xfId="0" applyFont="1" applyFill="1" applyBorder="1" applyAlignment="1">
      <alignment horizontal="left" vertical="top" wrapText="1"/>
    </xf>
    <xf numFmtId="0" fontId="21" fillId="19" borderId="45" xfId="0" applyFont="1" applyFill="1" applyBorder="1" applyAlignment="1">
      <alignment horizontal="left" vertical="top" wrapText="1"/>
    </xf>
    <xf numFmtId="0" fontId="0" fillId="0" borderId="46" xfId="0" applyFont="1" applyBorder="1" applyAlignment="1">
      <alignment horizontal="right" wrapText="1"/>
    </xf>
    <xf numFmtId="0" fontId="0" fillId="0" borderId="47" xfId="0" applyFont="1" applyBorder="1" applyAlignment="1">
      <alignment horizontal="right" wrapText="1"/>
    </xf>
    <xf numFmtId="0" fontId="0" fillId="0" borderId="48" xfId="0" applyFont="1" applyBorder="1" applyAlignment="1">
      <alignment horizontal="right" wrapText="1"/>
    </xf>
    <xf numFmtId="0" fontId="67" fillId="0" borderId="49" xfId="0" applyFont="1" applyBorder="1" applyAlignment="1">
      <alignment horizontal="center" wrapText="1"/>
    </xf>
    <xf numFmtId="0" fontId="21" fillId="16" borderId="50" xfId="0" applyFont="1" applyFill="1" applyBorder="1" applyAlignment="1">
      <alignment horizontal="left" vertical="top" wrapText="1"/>
    </xf>
    <xf numFmtId="0" fontId="21" fillId="16" borderId="51" xfId="0" applyFont="1" applyFill="1" applyBorder="1" applyAlignment="1">
      <alignment horizontal="left" vertical="top" wrapText="1"/>
    </xf>
    <xf numFmtId="0" fontId="21" fillId="16" borderId="52" xfId="0" applyFont="1" applyFill="1" applyBorder="1" applyAlignment="1">
      <alignment horizontal="left" vertical="top" wrapText="1"/>
    </xf>
    <xf numFmtId="0" fontId="10" fillId="0" borderId="53" xfId="0" applyFont="1" applyBorder="1" applyAlignment="1">
      <alignment vertical="top" wrapText="1"/>
    </xf>
    <xf numFmtId="0" fontId="10" fillId="0" borderId="29" xfId="0" applyFont="1" applyBorder="1" applyAlignment="1">
      <alignment vertical="top" wrapText="1"/>
    </xf>
    <xf numFmtId="0" fontId="22" fillId="0" borderId="0" xfId="0" applyFont="1" applyAlignment="1">
      <alignment horizontal="center" vertical="top" wrapText="1"/>
    </xf>
    <xf numFmtId="0" fontId="21" fillId="6" borderId="50" xfId="0" applyFont="1" applyFill="1" applyBorder="1" applyAlignment="1">
      <alignment horizontal="left" vertical="center" wrapText="1"/>
    </xf>
    <xf numFmtId="0" fontId="21" fillId="6" borderId="51" xfId="0" applyFont="1" applyFill="1" applyBorder="1" applyAlignment="1">
      <alignment horizontal="left" vertical="center" wrapText="1"/>
    </xf>
    <xf numFmtId="0" fontId="21" fillId="6" borderId="5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K64"/>
  <sheetViews>
    <sheetView zoomScaleSheetLayoutView="100" workbookViewId="0" topLeftCell="A1">
      <selection activeCell="A1" sqref="A1:I1"/>
    </sheetView>
  </sheetViews>
  <sheetFormatPr defaultColWidth="9.140625" defaultRowHeight="12.75"/>
  <cols>
    <col min="1" max="1" width="7.7109375" style="1" customWidth="1"/>
    <col min="2" max="2" width="23.7109375" style="1" customWidth="1"/>
    <col min="3" max="3" width="12.8515625" style="1" customWidth="1"/>
    <col min="4" max="4" width="13.28125" style="1" customWidth="1"/>
    <col min="5" max="5" width="11.421875" style="1" customWidth="1"/>
    <col min="6" max="6" width="0.9921875" style="1" customWidth="1"/>
    <col min="7" max="7" width="15.00390625" style="1" customWidth="1"/>
    <col min="8" max="8" width="12.421875" style="1" customWidth="1"/>
    <col min="9" max="9" width="15.140625" style="1" customWidth="1"/>
    <col min="10" max="10" width="9.140625" style="1" customWidth="1"/>
    <col min="11" max="11" width="10.140625" style="1" bestFit="1" customWidth="1"/>
    <col min="12" max="16384" width="9.140625" style="1" customWidth="1"/>
  </cols>
  <sheetData>
    <row r="1" spans="1:10" ht="20.25" customHeight="1">
      <c r="A1" s="219" t="s">
        <v>51</v>
      </c>
      <c r="B1" s="219"/>
      <c r="C1" s="219"/>
      <c r="D1" s="219"/>
      <c r="E1" s="219"/>
      <c r="F1" s="219"/>
      <c r="G1" s="219"/>
      <c r="H1" s="219"/>
      <c r="I1" s="219"/>
      <c r="J1" s="24"/>
    </row>
    <row r="2" ht="13.5">
      <c r="A2" s="1" t="s">
        <v>17</v>
      </c>
    </row>
    <row r="3" ht="11.25" customHeight="1" thickBot="1"/>
    <row r="4" spans="1:9" ht="16.5" customHeight="1" thickBot="1">
      <c r="A4" s="220" t="s">
        <v>11</v>
      </c>
      <c r="B4" s="221"/>
      <c r="C4" s="222"/>
      <c r="D4" s="223"/>
      <c r="E4" s="224"/>
      <c r="F4" s="30"/>
      <c r="G4" s="125" t="s">
        <v>13</v>
      </c>
      <c r="H4" s="225"/>
      <c r="I4" s="226"/>
    </row>
    <row r="5" spans="1:9" ht="8.25" customHeight="1" thickBot="1">
      <c r="A5" s="22"/>
      <c r="B5" s="29"/>
      <c r="C5" s="29"/>
      <c r="D5" s="29"/>
      <c r="E5" s="29"/>
      <c r="F5" s="30"/>
      <c r="G5" s="31"/>
      <c r="H5" s="29"/>
      <c r="I5" s="29"/>
    </row>
    <row r="6" spans="1:9" ht="18" customHeight="1" thickBot="1">
      <c r="A6" s="227" t="s">
        <v>4</v>
      </c>
      <c r="B6" s="228"/>
      <c r="C6" s="209"/>
      <c r="D6" s="210"/>
      <c r="E6" s="111"/>
      <c r="F6" s="112"/>
      <c r="G6" s="110" t="s">
        <v>46</v>
      </c>
      <c r="H6" s="118">
        <v>1</v>
      </c>
      <c r="I6" s="117" t="s">
        <v>43</v>
      </c>
    </row>
    <row r="7" spans="1:9" ht="9.75" customHeight="1" thickBot="1">
      <c r="A7" s="116"/>
      <c r="B7" s="116"/>
      <c r="C7" s="119"/>
      <c r="D7" s="119"/>
      <c r="E7" s="112"/>
      <c r="F7" s="112"/>
      <c r="G7" s="110"/>
      <c r="H7" s="200" t="s">
        <v>48</v>
      </c>
      <c r="I7" s="200"/>
    </row>
    <row r="8" spans="1:9" ht="18" customHeight="1" thickBot="1">
      <c r="A8" s="116" t="s">
        <v>44</v>
      </c>
      <c r="B8" s="116"/>
      <c r="C8" s="209"/>
      <c r="D8" s="210"/>
      <c r="E8" s="112"/>
      <c r="F8" s="112"/>
      <c r="G8" s="110"/>
      <c r="H8" s="124" t="s">
        <v>47</v>
      </c>
      <c r="I8" s="124"/>
    </row>
    <row r="9" spans="1:6" ht="18" customHeight="1">
      <c r="A9" s="81" t="str">
        <f>IF(((C8/H6)*60)&gt;=500000,(IF(C8&gt;=1000000,"Your project's QAPE has reached the eligibility threshold for the Producer Offset."," ")),IF(C8&gt;0,"Your project does not meet the eligibility thresholds for the Producer Offset"," "))</f>
        <v> </v>
      </c>
      <c r="B9" s="71"/>
      <c r="C9" s="48"/>
      <c r="D9" s="48"/>
      <c r="E9" s="80"/>
      <c r="F9" s="80"/>
    </row>
    <row r="10" spans="1:7" ht="18" customHeight="1" thickBot="1">
      <c r="A10" s="89" t="str">
        <f>IF(((C8/H6)*60)&gt;=500000,(IF(C8&gt;=1000000,"The Offset will insert automatically based on the cashflow  % you specify below."," ")),IF(C8&gt;0," "," "))</f>
        <v> </v>
      </c>
      <c r="B10" s="64"/>
      <c r="F10" s="65"/>
      <c r="G10" s="65"/>
    </row>
    <row r="11" spans="1:9" ht="25.5" customHeight="1">
      <c r="A11" s="201" t="s">
        <v>34</v>
      </c>
      <c r="B11" s="202"/>
      <c r="C11" s="202"/>
      <c r="D11" s="202"/>
      <c r="E11" s="202"/>
      <c r="F11" s="99"/>
      <c r="G11" s="211"/>
      <c r="H11" s="212"/>
      <c r="I11" s="212"/>
    </row>
    <row r="12" spans="1:9" ht="18" customHeight="1">
      <c r="A12" s="94" t="s">
        <v>91</v>
      </c>
      <c r="B12" s="71"/>
      <c r="C12" s="126"/>
      <c r="D12" s="126"/>
      <c r="E12" s="103">
        <v>0</v>
      </c>
      <c r="F12" s="100"/>
      <c r="G12" s="211"/>
      <c r="H12" s="212"/>
      <c r="I12" s="212"/>
    </row>
    <row r="13" spans="1:9" ht="5.25" customHeight="1">
      <c r="A13" s="95"/>
      <c r="B13" s="71"/>
      <c r="C13" s="48"/>
      <c r="D13" s="48"/>
      <c r="E13" s="28"/>
      <c r="F13" s="101"/>
      <c r="G13" s="211"/>
      <c r="H13" s="212"/>
      <c r="I13" s="212"/>
    </row>
    <row r="14" spans="1:9" ht="18" customHeight="1" thickBot="1">
      <c r="A14" s="96" t="s">
        <v>52</v>
      </c>
      <c r="B14" s="97"/>
      <c r="C14" s="127"/>
      <c r="D14" s="127"/>
      <c r="E14" s="104">
        <v>0</v>
      </c>
      <c r="F14" s="102"/>
      <c r="G14" s="211"/>
      <c r="H14" s="212"/>
      <c r="I14" s="212"/>
    </row>
    <row r="15" spans="1:9" ht="9" customHeight="1">
      <c r="A15" s="2"/>
      <c r="B15" s="203"/>
      <c r="C15" s="203"/>
      <c r="D15" s="203"/>
      <c r="E15" s="203"/>
      <c r="F15" s="21"/>
      <c r="G15" s="21"/>
      <c r="H15" s="21"/>
      <c r="I15" s="21"/>
    </row>
    <row r="16" spans="1:9" ht="38.25" customHeight="1">
      <c r="A16" s="204" t="s">
        <v>84</v>
      </c>
      <c r="B16" s="4" t="s">
        <v>0</v>
      </c>
      <c r="C16" s="3" t="s">
        <v>2</v>
      </c>
      <c r="D16" s="3" t="s">
        <v>1</v>
      </c>
      <c r="E16" s="5" t="s">
        <v>5</v>
      </c>
      <c r="F16" s="206" t="s">
        <v>33</v>
      </c>
      <c r="G16" s="207"/>
      <c r="H16" s="207"/>
      <c r="I16" s="207"/>
    </row>
    <row r="17" spans="1:9" ht="11.25" customHeight="1">
      <c r="A17" s="205"/>
      <c r="B17" s="25"/>
      <c r="C17" s="26"/>
      <c r="D17" s="26"/>
      <c r="E17" s="27"/>
      <c r="F17" s="207"/>
      <c r="G17" s="207"/>
      <c r="H17" s="207"/>
      <c r="I17" s="207"/>
    </row>
    <row r="18" spans="1:9" ht="15.75" customHeight="1">
      <c r="A18" s="82"/>
      <c r="B18" s="213" t="s">
        <v>7</v>
      </c>
      <c r="C18" s="214"/>
      <c r="D18" s="214"/>
      <c r="E18" s="215"/>
      <c r="F18" s="207"/>
      <c r="G18" s="207"/>
      <c r="H18" s="207"/>
      <c r="I18" s="207"/>
    </row>
    <row r="19" spans="1:9" ht="27">
      <c r="A19" s="86"/>
      <c r="B19" s="8" t="s">
        <v>54</v>
      </c>
      <c r="C19" s="9"/>
      <c r="D19" s="10">
        <v>0</v>
      </c>
      <c r="E19" s="90" t="e">
        <f>D19/$C$6</f>
        <v>#DIV/0!</v>
      </c>
      <c r="F19" s="207"/>
      <c r="G19" s="207"/>
      <c r="H19" s="207"/>
      <c r="I19" s="207"/>
    </row>
    <row r="20" spans="1:9" ht="15" customHeight="1">
      <c r="A20" s="86"/>
      <c r="B20" s="8" t="s">
        <v>23</v>
      </c>
      <c r="C20" s="9"/>
      <c r="D20" s="10">
        <v>0</v>
      </c>
      <c r="E20" s="90" t="e">
        <f>D20/$C$6</f>
        <v>#DIV/0!</v>
      </c>
      <c r="F20" s="207"/>
      <c r="G20" s="207"/>
      <c r="H20" s="207"/>
      <c r="I20" s="207"/>
    </row>
    <row r="21" spans="1:9" ht="13.5">
      <c r="A21" s="86"/>
      <c r="B21" s="8" t="s">
        <v>23</v>
      </c>
      <c r="C21" s="9"/>
      <c r="D21" s="10">
        <v>0</v>
      </c>
      <c r="E21" s="90" t="e">
        <f>D21/$C$6</f>
        <v>#DIV/0!</v>
      </c>
      <c r="F21" s="207"/>
      <c r="G21" s="207"/>
      <c r="H21" s="207"/>
      <c r="I21" s="207"/>
    </row>
    <row r="22" spans="1:9" ht="13.5">
      <c r="A22" s="86"/>
      <c r="B22" s="8" t="s">
        <v>23</v>
      </c>
      <c r="C22" s="9"/>
      <c r="D22" s="10">
        <v>0</v>
      </c>
      <c r="E22" s="90" t="e">
        <f>D22/$C$6</f>
        <v>#DIV/0!</v>
      </c>
      <c r="F22" s="207"/>
      <c r="G22" s="207"/>
      <c r="H22" s="207"/>
      <c r="I22" s="207"/>
    </row>
    <row r="23" spans="1:9" ht="13.5">
      <c r="A23" s="87"/>
      <c r="B23" s="4" t="s">
        <v>30</v>
      </c>
      <c r="C23" s="20"/>
      <c r="D23" s="33">
        <f>SUM(D19:D22)</f>
        <v>0</v>
      </c>
      <c r="E23" s="32" t="e">
        <f>SUM(E19:E22)</f>
        <v>#DIV/0!</v>
      </c>
      <c r="F23" s="207"/>
      <c r="G23" s="207"/>
      <c r="H23" s="207"/>
      <c r="I23" s="207"/>
    </row>
    <row r="24" spans="1:9" ht="7.5" customHeight="1">
      <c r="A24" s="84"/>
      <c r="B24" s="12"/>
      <c r="C24" s="13"/>
      <c r="D24" s="14"/>
      <c r="E24" s="15"/>
      <c r="F24" s="207"/>
      <c r="G24" s="207"/>
      <c r="H24" s="207"/>
      <c r="I24" s="207"/>
    </row>
    <row r="25" spans="1:9" ht="14.25" customHeight="1">
      <c r="A25" s="82"/>
      <c r="B25" s="16" t="s">
        <v>38</v>
      </c>
      <c r="C25" s="216"/>
      <c r="D25" s="217"/>
      <c r="E25" s="218"/>
      <c r="F25" s="207"/>
      <c r="G25" s="207"/>
      <c r="H25" s="207"/>
      <c r="I25" s="207"/>
    </row>
    <row r="26" spans="1:9" ht="14.25" customHeight="1">
      <c r="A26" s="86"/>
      <c r="B26" s="54" t="str">
        <f>(IF(((E12+E14)&gt;0)*AND((E12+E14)&lt;=500000),"Screen Australia"," "))</f>
        <v> </v>
      </c>
      <c r="C26" s="55" t="str">
        <f>IF((E12+E14)&lt;=500000,"Grant"," ")</f>
        <v>Grant</v>
      </c>
      <c r="D26" s="45">
        <f>IF((E12+E14)&lt;=500000,(E12+E14),0)</f>
        <v>0</v>
      </c>
      <c r="E26" s="90" t="e">
        <f>D26/$C$6</f>
        <v>#DIV/0!</v>
      </c>
      <c r="F26" s="207"/>
      <c r="G26" s="207"/>
      <c r="H26" s="207"/>
      <c r="I26" s="207"/>
    </row>
    <row r="27" spans="1:11" ht="13.5">
      <c r="A27" s="86"/>
      <c r="B27" s="8" t="s">
        <v>24</v>
      </c>
      <c r="C27" s="9" t="s">
        <v>12</v>
      </c>
      <c r="D27" s="10">
        <v>0</v>
      </c>
      <c r="E27" s="90" t="e">
        <f>D27/$C$6</f>
        <v>#DIV/0!</v>
      </c>
      <c r="F27" s="207"/>
      <c r="G27" s="207"/>
      <c r="H27" s="207"/>
      <c r="I27" s="207"/>
      <c r="K27" s="75"/>
    </row>
    <row r="28" spans="1:9" ht="13.5">
      <c r="A28" s="86"/>
      <c r="B28" s="8" t="s">
        <v>24</v>
      </c>
      <c r="C28" s="9" t="s">
        <v>12</v>
      </c>
      <c r="D28" s="10">
        <v>0</v>
      </c>
      <c r="E28" s="90" t="e">
        <f>D28/$C$6</f>
        <v>#DIV/0!</v>
      </c>
      <c r="F28" s="207"/>
      <c r="G28" s="207"/>
      <c r="H28" s="207"/>
      <c r="I28" s="207"/>
    </row>
    <row r="29" spans="1:9" ht="13.5">
      <c r="A29" s="82"/>
      <c r="B29" s="4" t="s">
        <v>31</v>
      </c>
      <c r="C29" s="20"/>
      <c r="D29" s="33">
        <f>SUM(D26:D28)</f>
        <v>0</v>
      </c>
      <c r="E29" s="32" t="e">
        <f>SUM(E26:E28)</f>
        <v>#DIV/0!</v>
      </c>
      <c r="F29" s="207"/>
      <c r="G29" s="207"/>
      <c r="H29" s="207"/>
      <c r="I29" s="207"/>
    </row>
    <row r="30" spans="1:9" ht="13.5" customHeight="1">
      <c r="A30" s="84"/>
      <c r="F30" s="208"/>
      <c r="G30" s="208"/>
      <c r="H30" s="208"/>
      <c r="I30" s="208"/>
    </row>
    <row r="31" spans="1:9" ht="39.75" customHeight="1">
      <c r="A31" s="82"/>
      <c r="B31" s="16" t="s">
        <v>3</v>
      </c>
      <c r="C31" s="5"/>
      <c r="D31" s="5"/>
      <c r="E31" s="5"/>
      <c r="F31" s="16"/>
      <c r="G31" s="106" t="s">
        <v>15</v>
      </c>
      <c r="H31" s="106" t="s">
        <v>6</v>
      </c>
      <c r="I31" s="106" t="s">
        <v>16</v>
      </c>
    </row>
    <row r="32" spans="1:9" ht="15.75" customHeight="1">
      <c r="A32" s="83"/>
      <c r="B32" s="54" t="str">
        <f>IF((E12+E14)&gt;500000,"Screen Australia"," ")</f>
        <v> </v>
      </c>
      <c r="C32" s="55" t="str">
        <f>IF((E12+E14)&gt;500000,"Equity"," ")</f>
        <v> </v>
      </c>
      <c r="D32" s="45">
        <f>IF((E12+E14)&gt;500000,(E12+E14),0)</f>
        <v>0</v>
      </c>
      <c r="E32" s="34" t="e">
        <f>D32/$C$6</f>
        <v>#DIV/0!</v>
      </c>
      <c r="F32" s="51"/>
      <c r="G32" s="90" t="e">
        <f>+D32/($D$42+$D$29)</f>
        <v>#DIV/0!</v>
      </c>
      <c r="H32" s="35" t="e">
        <f>ROUND((D32/($D$42+$D$29))*0.5,4)</f>
        <v>#DIV/0!</v>
      </c>
      <c r="I32" s="34">
        <f>IF((E12+E14)&gt;100000,0.01,0)</f>
        <v>0</v>
      </c>
    </row>
    <row r="33" spans="1:9" ht="13.5">
      <c r="A33" s="86"/>
      <c r="B33" s="8" t="s">
        <v>28</v>
      </c>
      <c r="C33" s="9" t="s">
        <v>9</v>
      </c>
      <c r="D33" s="10">
        <v>0</v>
      </c>
      <c r="E33" s="34" t="e">
        <f aca="true" t="shared" si="0" ref="E33:E38">D33/$C$6</f>
        <v>#DIV/0!</v>
      </c>
      <c r="F33" s="51"/>
      <c r="G33" s="90" t="e">
        <f>+D33/($D$42+$D$29)</f>
        <v>#DIV/0!</v>
      </c>
      <c r="H33" s="35" t="e">
        <f>ROUND((D33/($D$42+$D$29))*0.5,4)</f>
        <v>#DIV/0!</v>
      </c>
      <c r="I33" s="70" t="e">
        <f>E33</f>
        <v>#DIV/0!</v>
      </c>
    </row>
    <row r="34" spans="1:9" ht="13.5">
      <c r="A34" s="86"/>
      <c r="B34" s="8" t="s">
        <v>28</v>
      </c>
      <c r="C34" s="9" t="s">
        <v>9</v>
      </c>
      <c r="D34" s="10">
        <v>0</v>
      </c>
      <c r="E34" s="34" t="e">
        <f t="shared" si="0"/>
        <v>#DIV/0!</v>
      </c>
      <c r="F34" s="51"/>
      <c r="G34" s="90" t="e">
        <f>+D34/($D$42+$D$29)</f>
        <v>#DIV/0!</v>
      </c>
      <c r="H34" s="35" t="e">
        <f>ROUND((D34/($D$42+$D$29))*0.5,4)</f>
        <v>#DIV/0!</v>
      </c>
      <c r="I34" s="70" t="e">
        <f>E34</f>
        <v>#DIV/0!</v>
      </c>
    </row>
    <row r="35" spans="1:9" ht="13.5">
      <c r="A35" s="86"/>
      <c r="B35" s="8" t="s">
        <v>28</v>
      </c>
      <c r="C35" s="9" t="s">
        <v>9</v>
      </c>
      <c r="D35" s="10">
        <v>0</v>
      </c>
      <c r="E35" s="34" t="e">
        <f t="shared" si="0"/>
        <v>#DIV/0!</v>
      </c>
      <c r="F35" s="51"/>
      <c r="G35" s="90" t="e">
        <f>+D35/($D$42+$D$29)</f>
        <v>#DIV/0!</v>
      </c>
      <c r="H35" s="35" t="e">
        <f>ROUND((D35/($D$42+$D$29))*0.5,4)</f>
        <v>#DIV/0!</v>
      </c>
      <c r="I35" s="70" t="e">
        <f>E35</f>
        <v>#DIV/0!</v>
      </c>
    </row>
    <row r="36" spans="1:9" ht="13.5">
      <c r="A36" s="83"/>
      <c r="B36" s="60" t="s">
        <v>18</v>
      </c>
      <c r="C36" s="61"/>
      <c r="D36" s="59">
        <f>SUM(D32:D35)</f>
        <v>0</v>
      </c>
      <c r="E36" s="66" t="e">
        <f>SUM(E32:E35)</f>
        <v>#DIV/0!</v>
      </c>
      <c r="F36" s="57"/>
      <c r="G36" s="66" t="e">
        <f>SUM(G32:G35)</f>
        <v>#DIV/0!</v>
      </c>
      <c r="H36" s="66" t="e">
        <f>SUM(H32:H35)</f>
        <v>#DIV/0!</v>
      </c>
      <c r="I36" s="58" t="e">
        <f>SUM(I32:I35)</f>
        <v>#DIV/0!</v>
      </c>
    </row>
    <row r="37" spans="1:9" ht="18.75" customHeight="1">
      <c r="A37" s="83"/>
      <c r="B37" s="50" t="s">
        <v>20</v>
      </c>
      <c r="C37" s="9"/>
      <c r="D37" s="10"/>
      <c r="E37" s="34"/>
      <c r="F37" s="51"/>
      <c r="G37" s="35"/>
      <c r="H37" s="35"/>
      <c r="I37" s="52"/>
    </row>
    <row r="38" spans="1:9" ht="13.5">
      <c r="A38" s="83"/>
      <c r="B38" s="54" t="s">
        <v>25</v>
      </c>
      <c r="C38" s="55" t="s">
        <v>9</v>
      </c>
      <c r="D38" s="45">
        <f>ROUND(D54,0)</f>
        <v>0</v>
      </c>
      <c r="E38" s="34" t="e">
        <f t="shared" si="0"/>
        <v>#DIV/0!</v>
      </c>
      <c r="F38" s="51"/>
      <c r="G38" s="35" t="e">
        <f>+D38/($D$42+$D$29)</f>
        <v>#DIV/0!</v>
      </c>
      <c r="H38" s="35" t="e">
        <f>ROUND((D38/($D$42+$D$29))*0.5,4)</f>
        <v>#DIV/0!</v>
      </c>
      <c r="I38" s="35" t="e">
        <f>+E38</f>
        <v>#DIV/0!</v>
      </c>
    </row>
    <row r="39" spans="1:9" ht="12.75" hidden="1">
      <c r="A39" s="83"/>
      <c r="B39" s="54"/>
      <c r="C39" s="55"/>
      <c r="D39" s="114"/>
      <c r="E39" s="34"/>
      <c r="F39" s="51"/>
      <c r="G39" s="35"/>
      <c r="H39" s="35"/>
      <c r="I39" s="35"/>
    </row>
    <row r="40" spans="1:9" ht="13.5">
      <c r="A40" s="86"/>
      <c r="B40" s="49" t="s">
        <v>26</v>
      </c>
      <c r="C40" s="9" t="s">
        <v>9</v>
      </c>
      <c r="D40" s="10">
        <v>0</v>
      </c>
      <c r="E40" s="35" t="e">
        <f>1-SUM(E32,E33,E34,E35,E38,E39,E46,E19,E20,E21,E22,E26,E27,E28,)</f>
        <v>#DIV/0!</v>
      </c>
      <c r="F40" s="51"/>
      <c r="G40" s="35" t="e">
        <f>1-SUM(G32,G33,G34,G35,G38,G39,G46)</f>
        <v>#DIV/0!</v>
      </c>
      <c r="H40" s="35" t="e">
        <f>1-SUM(H32,H33,H34,H35,H38,H39,H46)</f>
        <v>#DIV/0!</v>
      </c>
      <c r="I40" s="35" t="e">
        <f>+E40</f>
        <v>#DIV/0!</v>
      </c>
    </row>
    <row r="41" spans="1:9" ht="13.5">
      <c r="A41" s="83"/>
      <c r="B41" s="62" t="s">
        <v>18</v>
      </c>
      <c r="C41" s="61"/>
      <c r="D41" s="59">
        <f>SUM(D38:D40)</f>
        <v>0</v>
      </c>
      <c r="E41" s="56" t="e">
        <f>SUM(E38:E40)</f>
        <v>#DIV/0!</v>
      </c>
      <c r="F41" s="57"/>
      <c r="G41" s="66" t="e">
        <f>SUM(G38:G40)</f>
        <v>#DIV/0!</v>
      </c>
      <c r="H41" s="66" t="e">
        <f>SUM(H38:H40)</f>
        <v>#DIV/0!</v>
      </c>
      <c r="I41" s="68" t="e">
        <f>SUM(I38:I40)</f>
        <v>#DIV/0!</v>
      </c>
    </row>
    <row r="42" spans="1:11" s="42" customFormat="1" ht="15" customHeight="1">
      <c r="A42" s="85"/>
      <c r="B42" s="39" t="s">
        <v>29</v>
      </c>
      <c r="C42" s="39"/>
      <c r="D42" s="40">
        <f>SUM(D36+D41)</f>
        <v>0</v>
      </c>
      <c r="E42" s="41" t="e">
        <f>E36+E41</f>
        <v>#DIV/0!</v>
      </c>
      <c r="F42" s="53"/>
      <c r="G42" s="67" t="e">
        <f>ROUND((G36+G41),4)</f>
        <v>#DIV/0!</v>
      </c>
      <c r="H42" s="67" t="e">
        <f>ROUND(H36+H41,2)</f>
        <v>#DIV/0!</v>
      </c>
      <c r="I42" s="69" t="e">
        <f>I36+I41</f>
        <v>#DIV/0!</v>
      </c>
      <c r="K42" s="1"/>
    </row>
    <row r="43" spans="1:11" s="42" customFormat="1" ht="6.75" customHeight="1">
      <c r="A43" s="85"/>
      <c r="B43" s="39"/>
      <c r="C43" s="39"/>
      <c r="D43" s="76"/>
      <c r="E43" s="77"/>
      <c r="F43" s="53"/>
      <c r="G43" s="78"/>
      <c r="H43" s="78"/>
      <c r="I43" s="79"/>
      <c r="K43" s="1"/>
    </row>
    <row r="44" spans="1:11" ht="13.5">
      <c r="A44" s="86"/>
      <c r="B44" s="72" t="s">
        <v>32</v>
      </c>
      <c r="C44" s="20"/>
      <c r="D44" s="109">
        <f>I12</f>
        <v>0</v>
      </c>
      <c r="E44" s="34" t="e">
        <f>D44/$C$6</f>
        <v>#DIV/0!</v>
      </c>
      <c r="F44" s="20"/>
      <c r="G44" s="20"/>
      <c r="H44" s="20"/>
      <c r="I44" s="74"/>
      <c r="K44" s="42"/>
    </row>
    <row r="45" spans="1:11" ht="7.5" customHeight="1">
      <c r="A45" s="82"/>
      <c r="B45" s="72"/>
      <c r="C45" s="20"/>
      <c r="D45" s="73"/>
      <c r="E45" s="88"/>
      <c r="F45" s="20"/>
      <c r="G45" s="20"/>
      <c r="H45" s="20"/>
      <c r="I45" s="74"/>
      <c r="K45" s="42"/>
    </row>
    <row r="46" spans="1:9" ht="13.5">
      <c r="A46" s="82"/>
      <c r="B46" s="7" t="s">
        <v>8</v>
      </c>
      <c r="C46" s="20"/>
      <c r="D46" s="18"/>
      <c r="E46" s="17"/>
      <c r="F46" s="17"/>
      <c r="G46" s="90" t="e">
        <f>D29/(D29+D42)</f>
        <v>#DIV/0!</v>
      </c>
      <c r="H46" s="35">
        <v>0.5</v>
      </c>
      <c r="I46" s="35" t="e">
        <f>1-I42-I44</f>
        <v>#DIV/0!</v>
      </c>
    </row>
    <row r="47" spans="1:9" ht="8.25" customHeight="1">
      <c r="A47" s="82"/>
      <c r="B47" s="20"/>
      <c r="C47" s="20"/>
      <c r="D47" s="20"/>
      <c r="E47" s="20"/>
      <c r="F47" s="20"/>
      <c r="G47" s="113"/>
      <c r="H47" s="20"/>
      <c r="I47" s="20"/>
    </row>
    <row r="48" spans="1:9" ht="14.25" thickBot="1">
      <c r="A48" s="82"/>
      <c r="B48" s="184" t="s">
        <v>35</v>
      </c>
      <c r="C48" s="184"/>
      <c r="D48" s="36">
        <f>SUM(D42+D29+D23)</f>
        <v>0</v>
      </c>
      <c r="E48" s="37" t="e">
        <f>+E42+E23+E29</f>
        <v>#DIV/0!</v>
      </c>
      <c r="F48" s="38"/>
      <c r="G48" s="38" t="e">
        <f>+G42+G46</f>
        <v>#DIV/0!</v>
      </c>
      <c r="H48" s="38" t="e">
        <f>+H46+H42</f>
        <v>#DIV/0!</v>
      </c>
      <c r="I48" s="38" t="e">
        <f>+I46+I42</f>
        <v>#DIV/0!</v>
      </c>
    </row>
    <row r="49" spans="2:4" ht="15.75" customHeight="1" thickTop="1">
      <c r="B49" s="107" t="s">
        <v>36</v>
      </c>
      <c r="D49" s="108">
        <f>D48-C6</f>
        <v>0</v>
      </c>
    </row>
    <row r="50" ht="13.5">
      <c r="G50" s="1" t="s">
        <v>14</v>
      </c>
    </row>
    <row r="51" spans="1:9" ht="13.5">
      <c r="A51" s="185" t="s">
        <v>4</v>
      </c>
      <c r="B51" s="186"/>
      <c r="C51" s="187"/>
      <c r="D51" s="45">
        <f>C6</f>
        <v>0</v>
      </c>
      <c r="G51" s="188"/>
      <c r="H51" s="189"/>
      <c r="I51" s="190"/>
    </row>
    <row r="52" spans="1:9" ht="13.5">
      <c r="A52" s="185" t="s">
        <v>44</v>
      </c>
      <c r="B52" s="186"/>
      <c r="C52" s="187"/>
      <c r="D52" s="45">
        <f>C8</f>
        <v>0</v>
      </c>
      <c r="G52" s="191"/>
      <c r="H52" s="192"/>
      <c r="I52" s="193"/>
    </row>
    <row r="53" spans="1:9" ht="16.5" customHeight="1">
      <c r="A53" s="197" t="s">
        <v>41</v>
      </c>
      <c r="B53" s="198"/>
      <c r="C53" s="199"/>
      <c r="D53" s="45">
        <f>IF(((C8/H6)*60)&gt;=500000,(IF(C8&gt;=1000000,(D52*0.2),0)),IF(C6&gt;0,0,0))</f>
        <v>0</v>
      </c>
      <c r="G53" s="191"/>
      <c r="H53" s="192"/>
      <c r="I53" s="193"/>
    </row>
    <row r="54" spans="1:9" ht="13.5">
      <c r="A54" s="185" t="s">
        <v>21</v>
      </c>
      <c r="B54" s="187"/>
      <c r="C54" s="47">
        <v>0.9</v>
      </c>
      <c r="D54" s="45">
        <f>C54*D53</f>
        <v>0</v>
      </c>
      <c r="G54" s="191"/>
      <c r="H54" s="192"/>
      <c r="I54" s="193"/>
    </row>
    <row r="55" spans="1:9" ht="13.5">
      <c r="A55" s="185"/>
      <c r="B55" s="186"/>
      <c r="C55" s="187"/>
      <c r="D55" s="46"/>
      <c r="G55" s="191"/>
      <c r="H55" s="192"/>
      <c r="I55" s="193"/>
    </row>
    <row r="56" spans="1:9" ht="13.5">
      <c r="A56" s="185" t="s">
        <v>10</v>
      </c>
      <c r="B56" s="186"/>
      <c r="C56" s="187"/>
      <c r="D56" s="63" t="e">
        <f>+(D53+E12+E14)/C6</f>
        <v>#DIV/0!</v>
      </c>
      <c r="G56" s="194"/>
      <c r="H56" s="195"/>
      <c r="I56" s="196"/>
    </row>
    <row r="57" spans="2:3" ht="8.25" customHeight="1" thickBot="1">
      <c r="B57" s="23"/>
      <c r="C57" s="19"/>
    </row>
    <row r="58" spans="1:9" ht="18" customHeight="1" thickBot="1">
      <c r="A58" s="93" t="str">
        <f>IF(C6&gt;500000,"Offset cashflow provider - you will need to provide documentation with your application form:"," ")</f>
        <v> </v>
      </c>
      <c r="B58" s="91"/>
      <c r="C58" s="92"/>
      <c r="D58" s="91"/>
      <c r="E58" s="91"/>
      <c r="H58" s="176"/>
      <c r="I58" s="177"/>
    </row>
    <row r="59" spans="2:3" ht="8.25" customHeight="1">
      <c r="B59" s="23"/>
      <c r="C59" s="19"/>
    </row>
    <row r="60" spans="1:9" ht="30.75" customHeight="1">
      <c r="A60" s="43" t="s">
        <v>19</v>
      </c>
      <c r="B60" s="178" t="s">
        <v>53</v>
      </c>
      <c r="C60" s="179"/>
      <c r="D60" s="179"/>
      <c r="E60" s="179"/>
      <c r="F60" s="179"/>
      <c r="G60" s="179"/>
      <c r="H60" s="179"/>
      <c r="I60" s="179"/>
    </row>
    <row r="61" spans="1:9" ht="45.75" customHeight="1">
      <c r="A61" s="43"/>
      <c r="B61" s="180" t="s">
        <v>49</v>
      </c>
      <c r="C61" s="180"/>
      <c r="D61" s="180"/>
      <c r="E61" s="180"/>
      <c r="F61" s="180"/>
      <c r="G61" s="180"/>
      <c r="H61" s="180"/>
      <c r="I61" s="180"/>
    </row>
    <row r="62" spans="1:9" ht="42" customHeight="1">
      <c r="A62" s="44"/>
      <c r="B62" s="181" t="s">
        <v>39</v>
      </c>
      <c r="C62" s="182"/>
      <c r="D62" s="182"/>
      <c r="E62" s="182"/>
      <c r="F62" s="182"/>
      <c r="G62" s="182"/>
      <c r="H62" s="182"/>
      <c r="I62" s="182"/>
    </row>
    <row r="63" spans="2:9" ht="29.25" customHeight="1">
      <c r="B63" s="181" t="s">
        <v>93</v>
      </c>
      <c r="C63" s="183"/>
      <c r="D63" s="183"/>
      <c r="E63" s="183"/>
      <c r="F63" s="183"/>
      <c r="G63" s="183"/>
      <c r="H63" s="183"/>
      <c r="I63" s="183"/>
    </row>
    <row r="64" ht="16.5" customHeight="1">
      <c r="B64" s="1" t="s">
        <v>40</v>
      </c>
    </row>
  </sheetData>
  <sheetProtection password="CF2B" sheet="1" formatCells="0" formatRows="0"/>
  <mergeCells count="28">
    <mergeCell ref="B18:E18"/>
    <mergeCell ref="C25:E25"/>
    <mergeCell ref="A1:I1"/>
    <mergeCell ref="A4:B4"/>
    <mergeCell ref="C4:E4"/>
    <mergeCell ref="H4:I4"/>
    <mergeCell ref="A6:B6"/>
    <mergeCell ref="C6:D6"/>
    <mergeCell ref="A54:B54"/>
    <mergeCell ref="A55:C55"/>
    <mergeCell ref="A56:C56"/>
    <mergeCell ref="H7:I7"/>
    <mergeCell ref="A11:E11"/>
    <mergeCell ref="B15:E15"/>
    <mergeCell ref="A16:A17"/>
    <mergeCell ref="F16:I30"/>
    <mergeCell ref="C8:D8"/>
    <mergeCell ref="G11:I14"/>
    <mergeCell ref="H58:I58"/>
    <mergeCell ref="B60:I60"/>
    <mergeCell ref="B61:I61"/>
    <mergeCell ref="B62:I62"/>
    <mergeCell ref="B63:I63"/>
    <mergeCell ref="B48:C48"/>
    <mergeCell ref="A51:C51"/>
    <mergeCell ref="G51:I56"/>
    <mergeCell ref="A52:C52"/>
    <mergeCell ref="A53:C53"/>
  </mergeCells>
  <conditionalFormatting sqref="D48">
    <cfRule type="expression" priority="1" dxfId="0" stopIfTrue="1">
      <formula>'Linear Series '!$D$48&gt;'Linear Series '!$C$6</formula>
    </cfRule>
    <cfRule type="expression" priority="2" dxfId="0" stopIfTrue="1">
      <formula>'Linear Series '!$D$48&lt;'Linear Series '!$C$6</formula>
    </cfRule>
  </conditionalFormatting>
  <printOptions/>
  <pageMargins left="0.7480314960629921" right="0.7086614173228347" top="0.5511811023622047" bottom="0.5118110236220472" header="0.35433070866141736" footer="0.31496062992125984"/>
  <pageSetup fitToHeight="1" fitToWidth="1" horizontalDpi="600" verticalDpi="600" orientation="portrait" paperSize="9" scale="72"/>
  <headerFooter alignWithMargins="0">
    <oddHeader>&amp;C&amp;"Arial,Bold"&amp;12Screen Australia: Multi-platform Drama Finance Plan - SERIES</oddHeader>
    <oddFooter>&amp;C&amp;F</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zoomScaleSheetLayoutView="100" workbookViewId="0" topLeftCell="A1">
      <selection activeCell="A1" sqref="A1:I1"/>
    </sheetView>
  </sheetViews>
  <sheetFormatPr defaultColWidth="9.140625" defaultRowHeight="12.75"/>
  <cols>
    <col min="1" max="1" width="7.7109375" style="1" customWidth="1"/>
    <col min="2" max="2" width="24.8515625" style="1" customWidth="1"/>
    <col min="3" max="3" width="12.28125" style="1" customWidth="1"/>
    <col min="4" max="4" width="13.28125" style="1" customWidth="1"/>
    <col min="5" max="5" width="11.421875" style="1" customWidth="1"/>
    <col min="6" max="6" width="0.9921875" style="1" customWidth="1"/>
    <col min="7" max="7" width="15.00390625" style="1" customWidth="1"/>
    <col min="8" max="8" width="12.421875" style="1" customWidth="1"/>
    <col min="9" max="9" width="15.140625" style="1" customWidth="1"/>
    <col min="10" max="10" width="9.140625" style="1" customWidth="1"/>
    <col min="11" max="11" width="10.140625" style="1" bestFit="1" customWidth="1"/>
    <col min="12" max="16384" width="9.140625" style="1" customWidth="1"/>
  </cols>
  <sheetData>
    <row r="1" spans="1:10" ht="20.25" customHeight="1">
      <c r="A1" s="219" t="s">
        <v>50</v>
      </c>
      <c r="B1" s="219"/>
      <c r="C1" s="219"/>
      <c r="D1" s="219"/>
      <c r="E1" s="219"/>
      <c r="F1" s="219"/>
      <c r="G1" s="219"/>
      <c r="H1" s="219"/>
      <c r="I1" s="219"/>
      <c r="J1" s="24"/>
    </row>
    <row r="2" ht="13.5">
      <c r="A2" s="1" t="s">
        <v>17</v>
      </c>
    </row>
    <row r="3" ht="11.25" customHeight="1" thickBot="1"/>
    <row r="4" spans="1:9" ht="16.5" customHeight="1" thickBot="1">
      <c r="A4" s="220" t="s">
        <v>11</v>
      </c>
      <c r="B4" s="221"/>
      <c r="C4" s="222"/>
      <c r="D4" s="223"/>
      <c r="E4" s="224"/>
      <c r="F4" s="30"/>
      <c r="G4" s="105" t="s">
        <v>13</v>
      </c>
      <c r="H4" s="225"/>
      <c r="I4" s="226"/>
    </row>
    <row r="5" spans="1:9" ht="8.25" customHeight="1" thickBot="1">
      <c r="A5" s="22"/>
      <c r="B5" s="29"/>
      <c r="C5" s="29"/>
      <c r="D5" s="29"/>
      <c r="E5" s="29"/>
      <c r="F5" s="30"/>
      <c r="G5" s="31"/>
      <c r="H5" s="29"/>
      <c r="I5" s="29"/>
    </row>
    <row r="6" spans="1:9" ht="18" customHeight="1" thickBot="1">
      <c r="A6" s="227" t="s">
        <v>4</v>
      </c>
      <c r="B6" s="228"/>
      <c r="C6" s="209">
        <v>0</v>
      </c>
      <c r="D6" s="210"/>
      <c r="E6" s="111"/>
      <c r="F6" s="112"/>
      <c r="G6" s="110" t="s">
        <v>45</v>
      </c>
      <c r="H6" s="118"/>
      <c r="I6" s="123" t="s">
        <v>43</v>
      </c>
    </row>
    <row r="7" spans="1:9" ht="12.75" customHeight="1" thickBot="1">
      <c r="A7" s="116"/>
      <c r="B7" s="116"/>
      <c r="C7" s="119"/>
      <c r="D7" s="119"/>
      <c r="E7" s="112"/>
      <c r="F7" s="112"/>
      <c r="G7" s="110"/>
      <c r="H7" s="200" t="s">
        <v>37</v>
      </c>
      <c r="I7" s="200"/>
    </row>
    <row r="8" spans="1:9" ht="18" customHeight="1" thickBot="1">
      <c r="A8" s="116" t="s">
        <v>44</v>
      </c>
      <c r="B8" s="116"/>
      <c r="C8" s="209">
        <v>0</v>
      </c>
      <c r="D8" s="210"/>
      <c r="E8" s="112"/>
      <c r="F8" s="112"/>
      <c r="G8" s="110"/>
      <c r="H8" s="120"/>
      <c r="I8" s="120"/>
    </row>
    <row r="9" spans="1:9" ht="18" customHeight="1">
      <c r="A9" s="81" t="str">
        <f>IF(C8&gt;=500000,"Your project's QAPE Budget has reached the eligibility threshold for the Producer Offset.",IF(C8&gt;0,"Your project's budget does not meet the eligibility threshold for the Producer Offset"," "))</f>
        <v> </v>
      </c>
      <c r="B9" s="71"/>
      <c r="C9" s="48"/>
      <c r="D9" s="48"/>
      <c r="E9" s="80"/>
      <c r="F9" s="80"/>
      <c r="H9" s="200"/>
      <c r="I9" s="200"/>
    </row>
    <row r="10" spans="1:7" ht="18" customHeight="1" thickBot="1">
      <c r="A10" s="89">
        <f>IF(C8&gt;=500000,"The Offset will be inserted automatically based on the cashflow % you specify below.","")</f>
      </c>
      <c r="B10" s="64"/>
      <c r="F10" s="65"/>
      <c r="G10" s="65"/>
    </row>
    <row r="11" spans="1:9" ht="25.5" customHeight="1">
      <c r="A11" s="201" t="s">
        <v>34</v>
      </c>
      <c r="B11" s="202"/>
      <c r="C11" s="202"/>
      <c r="D11" s="202"/>
      <c r="E11" s="202"/>
      <c r="F11" s="99"/>
      <c r="G11" s="211"/>
      <c r="H11" s="212"/>
      <c r="I11" s="212"/>
    </row>
    <row r="12" spans="1:9" ht="18" customHeight="1">
      <c r="A12" s="94" t="s">
        <v>90</v>
      </c>
      <c r="B12" s="71"/>
      <c r="C12" s="48"/>
      <c r="D12" s="48"/>
      <c r="E12" s="103">
        <v>0</v>
      </c>
      <c r="F12" s="100"/>
      <c r="G12" s="211"/>
      <c r="H12" s="212"/>
      <c r="I12" s="212"/>
    </row>
    <row r="13" spans="1:9" ht="5.25" customHeight="1">
      <c r="A13" s="95"/>
      <c r="B13" s="71"/>
      <c r="C13" s="48"/>
      <c r="D13" s="48"/>
      <c r="E13" s="28"/>
      <c r="F13" s="101"/>
      <c r="G13" s="211"/>
      <c r="H13" s="212"/>
      <c r="I13" s="212"/>
    </row>
    <row r="14" spans="1:9" ht="18" customHeight="1" thickBot="1">
      <c r="A14" s="96" t="s">
        <v>52</v>
      </c>
      <c r="B14" s="97"/>
      <c r="C14" s="98"/>
      <c r="D14" s="98"/>
      <c r="E14" s="104">
        <v>0</v>
      </c>
      <c r="F14" s="102"/>
      <c r="G14" s="211"/>
      <c r="H14" s="212"/>
      <c r="I14" s="212"/>
    </row>
    <row r="15" spans="1:9" ht="9" customHeight="1">
      <c r="A15" s="2"/>
      <c r="B15" s="203"/>
      <c r="C15" s="203"/>
      <c r="D15" s="203"/>
      <c r="E15" s="203"/>
      <c r="F15" s="21"/>
      <c r="G15" s="21"/>
      <c r="H15" s="21"/>
      <c r="I15" s="21"/>
    </row>
    <row r="16" spans="1:9" ht="38.25" customHeight="1">
      <c r="A16" s="204" t="s">
        <v>84</v>
      </c>
      <c r="B16" s="4" t="s">
        <v>0</v>
      </c>
      <c r="C16" s="3" t="s">
        <v>2</v>
      </c>
      <c r="D16" s="3" t="s">
        <v>1</v>
      </c>
      <c r="E16" s="5" t="s">
        <v>5</v>
      </c>
      <c r="F16" s="206" t="s">
        <v>33</v>
      </c>
      <c r="G16" s="207"/>
      <c r="H16" s="207"/>
      <c r="I16" s="207"/>
    </row>
    <row r="17" spans="1:9" ht="11.25" customHeight="1">
      <c r="A17" s="205"/>
      <c r="B17" s="25"/>
      <c r="C17" s="26"/>
      <c r="D17" s="26"/>
      <c r="E17" s="27"/>
      <c r="F17" s="207"/>
      <c r="G17" s="207"/>
      <c r="H17" s="207"/>
      <c r="I17" s="207"/>
    </row>
    <row r="18" spans="1:9" ht="15.75" customHeight="1">
      <c r="A18" s="82"/>
      <c r="B18" s="6" t="s">
        <v>7</v>
      </c>
      <c r="C18" s="7"/>
      <c r="D18" s="7"/>
      <c r="E18" s="7"/>
      <c r="F18" s="207"/>
      <c r="G18" s="207"/>
      <c r="H18" s="207"/>
      <c r="I18" s="207"/>
    </row>
    <row r="19" spans="1:9" ht="13.5">
      <c r="A19" s="86"/>
      <c r="B19" s="8" t="s">
        <v>27</v>
      </c>
      <c r="C19" s="9" t="s">
        <v>22</v>
      </c>
      <c r="D19" s="10">
        <v>0</v>
      </c>
      <c r="E19" s="90" t="e">
        <f>D19/$C$6</f>
        <v>#DIV/0!</v>
      </c>
      <c r="F19" s="207"/>
      <c r="G19" s="207"/>
      <c r="H19" s="207"/>
      <c r="I19" s="207"/>
    </row>
    <row r="20" spans="1:9" ht="15" customHeight="1">
      <c r="A20" s="86"/>
      <c r="B20" s="8" t="s">
        <v>23</v>
      </c>
      <c r="C20" s="9"/>
      <c r="D20" s="10">
        <v>0</v>
      </c>
      <c r="E20" s="90" t="e">
        <f>D20/$C$6</f>
        <v>#DIV/0!</v>
      </c>
      <c r="F20" s="207"/>
      <c r="G20" s="207"/>
      <c r="H20" s="207"/>
      <c r="I20" s="207"/>
    </row>
    <row r="21" spans="1:9" ht="13.5">
      <c r="A21" s="86"/>
      <c r="B21" s="8" t="s">
        <v>23</v>
      </c>
      <c r="C21" s="9"/>
      <c r="D21" s="10">
        <v>0</v>
      </c>
      <c r="E21" s="90" t="e">
        <f>D21/$C$6</f>
        <v>#DIV/0!</v>
      </c>
      <c r="F21" s="207"/>
      <c r="G21" s="207"/>
      <c r="H21" s="207"/>
      <c r="I21" s="207"/>
    </row>
    <row r="22" spans="1:9" ht="13.5">
      <c r="A22" s="86"/>
      <c r="B22" s="8" t="s">
        <v>23</v>
      </c>
      <c r="C22" s="9"/>
      <c r="D22" s="10">
        <v>0</v>
      </c>
      <c r="E22" s="90" t="e">
        <f>D22/$C$6</f>
        <v>#DIV/0!</v>
      </c>
      <c r="F22" s="207"/>
      <c r="G22" s="207"/>
      <c r="H22" s="207"/>
      <c r="I22" s="207"/>
    </row>
    <row r="23" spans="1:9" ht="13.5">
      <c r="A23" s="87"/>
      <c r="B23" s="4" t="s">
        <v>30</v>
      </c>
      <c r="C23" s="20"/>
      <c r="D23" s="33">
        <f>SUM(D19:D22)</f>
        <v>0</v>
      </c>
      <c r="E23" s="32" t="e">
        <f>SUM(E19:E22)</f>
        <v>#DIV/0!</v>
      </c>
      <c r="F23" s="207"/>
      <c r="G23" s="207"/>
      <c r="H23" s="207"/>
      <c r="I23" s="207"/>
    </row>
    <row r="24" spans="1:9" ht="7.5" customHeight="1">
      <c r="A24" s="84"/>
      <c r="B24" s="12"/>
      <c r="C24" s="13"/>
      <c r="D24" s="14"/>
      <c r="E24" s="15"/>
      <c r="F24" s="207"/>
      <c r="G24" s="207"/>
      <c r="H24" s="207"/>
      <c r="I24" s="207"/>
    </row>
    <row r="25" spans="1:9" ht="14.25" customHeight="1">
      <c r="A25" s="82"/>
      <c r="B25" s="16" t="s">
        <v>38</v>
      </c>
      <c r="C25" s="20"/>
      <c r="D25" s="115"/>
      <c r="E25" s="11"/>
      <c r="F25" s="207"/>
      <c r="G25" s="207"/>
      <c r="H25" s="207"/>
      <c r="I25" s="207"/>
    </row>
    <row r="26" spans="1:9" ht="14.25" customHeight="1">
      <c r="A26" s="86"/>
      <c r="B26" s="54" t="str">
        <f>(IF(((E12+E14)&gt;0)*AND((E12+E14)&lt;=500000),"Screen Australia"," "))</f>
        <v> </v>
      </c>
      <c r="C26" s="55" t="str">
        <f>IF((E12+E14)&lt;=500000,"Grant"," ")</f>
        <v>Grant</v>
      </c>
      <c r="D26" s="45">
        <f>IF((E12+E14)&lt;=500000,(E12+E14),0)</f>
        <v>0</v>
      </c>
      <c r="E26" s="90" t="e">
        <f>D26/$C$6</f>
        <v>#DIV/0!</v>
      </c>
      <c r="F26" s="207"/>
      <c r="G26" s="207"/>
      <c r="H26" s="207"/>
      <c r="I26" s="207"/>
    </row>
    <row r="27" spans="1:11" ht="13.5">
      <c r="A27" s="86"/>
      <c r="B27" s="8" t="s">
        <v>24</v>
      </c>
      <c r="C27" s="9" t="s">
        <v>12</v>
      </c>
      <c r="D27" s="10">
        <v>0</v>
      </c>
      <c r="E27" s="90" t="e">
        <f>D27/$C$6</f>
        <v>#DIV/0!</v>
      </c>
      <c r="F27" s="207"/>
      <c r="G27" s="207"/>
      <c r="H27" s="207"/>
      <c r="I27" s="207"/>
      <c r="K27" s="75"/>
    </row>
    <row r="28" spans="1:9" ht="13.5">
      <c r="A28" s="86"/>
      <c r="B28" s="8" t="s">
        <v>24</v>
      </c>
      <c r="C28" s="9" t="s">
        <v>12</v>
      </c>
      <c r="D28" s="10">
        <v>0</v>
      </c>
      <c r="E28" s="90" t="e">
        <f>D28/$C$6</f>
        <v>#DIV/0!</v>
      </c>
      <c r="F28" s="207"/>
      <c r="G28" s="207"/>
      <c r="H28" s="207"/>
      <c r="I28" s="207"/>
    </row>
    <row r="29" spans="1:9" ht="13.5">
      <c r="A29" s="82"/>
      <c r="B29" s="4" t="s">
        <v>31</v>
      </c>
      <c r="C29" s="20"/>
      <c r="D29" s="33">
        <f>SUM(D26:D28)</f>
        <v>0</v>
      </c>
      <c r="E29" s="32" t="e">
        <f>SUM(E26:E28)</f>
        <v>#DIV/0!</v>
      </c>
      <c r="F29" s="207"/>
      <c r="G29" s="207"/>
      <c r="H29" s="207"/>
      <c r="I29" s="207"/>
    </row>
    <row r="30" spans="1:9" ht="13.5" customHeight="1">
      <c r="A30" s="84"/>
      <c r="F30" s="208"/>
      <c r="G30" s="208"/>
      <c r="H30" s="208"/>
      <c r="I30" s="208"/>
    </row>
    <row r="31" spans="1:9" ht="39.75" customHeight="1">
      <c r="A31" s="82"/>
      <c r="B31" s="16" t="s">
        <v>3</v>
      </c>
      <c r="C31" s="5"/>
      <c r="D31" s="5"/>
      <c r="E31" s="5"/>
      <c r="F31" s="16"/>
      <c r="G31" s="106" t="s">
        <v>15</v>
      </c>
      <c r="H31" s="106" t="s">
        <v>6</v>
      </c>
      <c r="I31" s="106" t="s">
        <v>16</v>
      </c>
    </row>
    <row r="32" spans="1:9" ht="15.75" customHeight="1">
      <c r="A32" s="83"/>
      <c r="B32" s="54" t="str">
        <f>IF((E12+E14)&gt;500000,"Screen Australia"," ")</f>
        <v> </v>
      </c>
      <c r="C32" s="55" t="str">
        <f>IF((E12+E14)&gt;500000,"Equity"," ")</f>
        <v> </v>
      </c>
      <c r="D32" s="45">
        <f>IF((E12+E14)&gt;500000,(E12+E14),0)</f>
        <v>0</v>
      </c>
      <c r="E32" s="34" t="e">
        <f>D32/$C$6</f>
        <v>#DIV/0!</v>
      </c>
      <c r="F32" s="51"/>
      <c r="G32" s="90" t="e">
        <f>+D32/($D$42+$D$29)</f>
        <v>#DIV/0!</v>
      </c>
      <c r="H32" s="35" t="e">
        <f>ROUND((D32/($D$42+$D$29))*0.5,4)</f>
        <v>#DIV/0!</v>
      </c>
      <c r="I32" s="34">
        <f>IF((E12+E14)&gt;500000,0.01,0)</f>
        <v>0</v>
      </c>
    </row>
    <row r="33" spans="1:9" ht="13.5">
      <c r="A33" s="86"/>
      <c r="B33" s="8" t="s">
        <v>28</v>
      </c>
      <c r="C33" s="9" t="s">
        <v>9</v>
      </c>
      <c r="D33" s="10">
        <v>0</v>
      </c>
      <c r="E33" s="34" t="e">
        <f aca="true" t="shared" si="0" ref="E33:E38">D33/$C$6</f>
        <v>#DIV/0!</v>
      </c>
      <c r="F33" s="51"/>
      <c r="G33" s="90" t="e">
        <f>+D33/($D$42+$D$29)</f>
        <v>#DIV/0!</v>
      </c>
      <c r="H33" s="35" t="e">
        <f>ROUND((D33/($D$42+$D$29))*0.5,4)</f>
        <v>#DIV/0!</v>
      </c>
      <c r="I33" s="70" t="e">
        <f>E33</f>
        <v>#DIV/0!</v>
      </c>
    </row>
    <row r="34" spans="1:9" ht="13.5">
      <c r="A34" s="86"/>
      <c r="B34" s="8" t="s">
        <v>28</v>
      </c>
      <c r="C34" s="9" t="s">
        <v>9</v>
      </c>
      <c r="D34" s="10">
        <v>0</v>
      </c>
      <c r="E34" s="34" t="e">
        <f t="shared" si="0"/>
        <v>#DIV/0!</v>
      </c>
      <c r="F34" s="51"/>
      <c r="G34" s="90" t="e">
        <f>+D34/($D$42+$D$29)</f>
        <v>#DIV/0!</v>
      </c>
      <c r="H34" s="35" t="e">
        <f>ROUND((D34/($D$42+$D$29))*0.5,4)</f>
        <v>#DIV/0!</v>
      </c>
      <c r="I34" s="70" t="e">
        <f>E34</f>
        <v>#DIV/0!</v>
      </c>
    </row>
    <row r="35" spans="1:9" ht="13.5">
      <c r="A35" s="86"/>
      <c r="B35" s="8" t="s">
        <v>28</v>
      </c>
      <c r="C35" s="9" t="s">
        <v>9</v>
      </c>
      <c r="D35" s="10">
        <v>0</v>
      </c>
      <c r="E35" s="34" t="e">
        <f t="shared" si="0"/>
        <v>#DIV/0!</v>
      </c>
      <c r="F35" s="51"/>
      <c r="G35" s="90" t="e">
        <f>+D35/($D$42+$D$29)</f>
        <v>#DIV/0!</v>
      </c>
      <c r="H35" s="35" t="e">
        <f>ROUND((D35/($D$42+$D$29))*0.5,4)</f>
        <v>#DIV/0!</v>
      </c>
      <c r="I35" s="70" t="e">
        <f>E35</f>
        <v>#DIV/0!</v>
      </c>
    </row>
    <row r="36" spans="1:9" ht="13.5">
      <c r="A36" s="83"/>
      <c r="B36" s="60" t="s">
        <v>18</v>
      </c>
      <c r="C36" s="61"/>
      <c r="D36" s="59">
        <f>SUM(D32:D35)</f>
        <v>0</v>
      </c>
      <c r="E36" s="66" t="e">
        <f>SUM(E32:E35)</f>
        <v>#DIV/0!</v>
      </c>
      <c r="F36" s="57"/>
      <c r="G36" s="66" t="e">
        <f>SUM(G32:G35)</f>
        <v>#DIV/0!</v>
      </c>
      <c r="H36" s="66" t="e">
        <f>SUM(H32:H35)</f>
        <v>#DIV/0!</v>
      </c>
      <c r="I36" s="58" t="e">
        <f>SUM(I32:I35)</f>
        <v>#DIV/0!</v>
      </c>
    </row>
    <row r="37" spans="1:9" ht="18.75" customHeight="1">
      <c r="A37" s="83"/>
      <c r="B37" s="50" t="s">
        <v>20</v>
      </c>
      <c r="C37" s="9"/>
      <c r="D37" s="10"/>
      <c r="E37" s="34"/>
      <c r="F37" s="51"/>
      <c r="G37" s="35"/>
      <c r="H37" s="35"/>
      <c r="I37" s="52"/>
    </row>
    <row r="38" spans="1:9" ht="13.5">
      <c r="A38" s="83"/>
      <c r="B38" s="54" t="s">
        <v>25</v>
      </c>
      <c r="C38" s="55" t="s">
        <v>9</v>
      </c>
      <c r="D38" s="45">
        <f>ROUND(D54,0)</f>
        <v>0</v>
      </c>
      <c r="E38" s="34" t="e">
        <f t="shared" si="0"/>
        <v>#DIV/0!</v>
      </c>
      <c r="F38" s="51"/>
      <c r="G38" s="35" t="e">
        <f>+D38/($D$42+$D$29)</f>
        <v>#DIV/0!</v>
      </c>
      <c r="H38" s="35" t="e">
        <f>ROUND((D38/($D$42+$D$29))*0.5,4)</f>
        <v>#DIV/0!</v>
      </c>
      <c r="I38" s="35" t="e">
        <f>+E38</f>
        <v>#DIV/0!</v>
      </c>
    </row>
    <row r="39" spans="1:9" ht="12.75" hidden="1">
      <c r="A39" s="83"/>
      <c r="B39" s="54"/>
      <c r="C39" s="55"/>
      <c r="D39" s="114"/>
      <c r="E39" s="34"/>
      <c r="F39" s="51"/>
      <c r="G39" s="35"/>
      <c r="H39" s="35"/>
      <c r="I39" s="35"/>
    </row>
    <row r="40" spans="1:9" ht="13.5">
      <c r="A40" s="86"/>
      <c r="B40" s="49" t="s">
        <v>26</v>
      </c>
      <c r="C40" s="9" t="s">
        <v>9</v>
      </c>
      <c r="D40" s="10">
        <v>0</v>
      </c>
      <c r="E40" s="35" t="e">
        <f>1-SUM(E32,E33,E34,E35,E38,E46,E19,E20,E21,E22,E26,E27,E28,)</f>
        <v>#DIV/0!</v>
      </c>
      <c r="F40" s="51"/>
      <c r="G40" s="35" t="e">
        <f>1-SUM(G32,G33,G34,G35,G38,G46)</f>
        <v>#DIV/0!</v>
      </c>
      <c r="H40" s="35" t="e">
        <f>1-SUM(H32,H33,H34,H35,H38,H46)</f>
        <v>#DIV/0!</v>
      </c>
      <c r="I40" s="35" t="e">
        <f>+E40</f>
        <v>#DIV/0!</v>
      </c>
    </row>
    <row r="41" spans="1:9" ht="13.5">
      <c r="A41" s="83"/>
      <c r="B41" s="62" t="s">
        <v>18</v>
      </c>
      <c r="C41" s="61"/>
      <c r="D41" s="59">
        <f>SUM(D38:D40)</f>
        <v>0</v>
      </c>
      <c r="E41" s="56" t="e">
        <f>SUM(E38:E40)</f>
        <v>#DIV/0!</v>
      </c>
      <c r="F41" s="57"/>
      <c r="G41" s="66" t="e">
        <f>SUM(G38:G40)</f>
        <v>#DIV/0!</v>
      </c>
      <c r="H41" s="66" t="e">
        <f>SUM(H38:H40)</f>
        <v>#DIV/0!</v>
      </c>
      <c r="I41" s="68" t="e">
        <f>SUM(I38:I40)</f>
        <v>#DIV/0!</v>
      </c>
    </row>
    <row r="42" spans="1:11" s="42" customFormat="1" ht="15" customHeight="1">
      <c r="A42" s="85"/>
      <c r="B42" s="39" t="s">
        <v>29</v>
      </c>
      <c r="C42" s="39"/>
      <c r="D42" s="40">
        <f>SUM(D36+D41)</f>
        <v>0</v>
      </c>
      <c r="E42" s="41" t="e">
        <f>E36+E41</f>
        <v>#DIV/0!</v>
      </c>
      <c r="F42" s="53"/>
      <c r="G42" s="67" t="e">
        <f>ROUND((G36+G41),4)</f>
        <v>#DIV/0!</v>
      </c>
      <c r="H42" s="67" t="e">
        <f>ROUND(H36+H41,2)</f>
        <v>#DIV/0!</v>
      </c>
      <c r="I42" s="69" t="e">
        <f>I36+I41</f>
        <v>#DIV/0!</v>
      </c>
      <c r="K42" s="1"/>
    </row>
    <row r="43" spans="1:11" s="42" customFormat="1" ht="6.75" customHeight="1">
      <c r="A43" s="85"/>
      <c r="B43" s="39"/>
      <c r="C43" s="39"/>
      <c r="D43" s="76"/>
      <c r="E43" s="77"/>
      <c r="F43" s="53"/>
      <c r="G43" s="78"/>
      <c r="H43" s="78"/>
      <c r="I43" s="79"/>
      <c r="K43" s="1"/>
    </row>
    <row r="44" spans="1:11" ht="13.5">
      <c r="A44" s="86"/>
      <c r="B44" s="72" t="s">
        <v>32</v>
      </c>
      <c r="C44" s="20"/>
      <c r="D44" s="109">
        <f>I12</f>
        <v>0</v>
      </c>
      <c r="E44" s="34" t="e">
        <f>D44/$C$6</f>
        <v>#DIV/0!</v>
      </c>
      <c r="F44" s="20"/>
      <c r="G44" s="20"/>
      <c r="H44" s="20"/>
      <c r="I44" s="74"/>
      <c r="K44" s="42"/>
    </row>
    <row r="45" spans="1:11" ht="7.5" customHeight="1">
      <c r="A45" s="82"/>
      <c r="B45" s="72"/>
      <c r="C45" s="20"/>
      <c r="D45" s="73"/>
      <c r="E45" s="88"/>
      <c r="F45" s="20"/>
      <c r="G45" s="20"/>
      <c r="H45" s="20"/>
      <c r="I45" s="74"/>
      <c r="K45" s="42"/>
    </row>
    <row r="46" spans="1:9" ht="13.5">
      <c r="A46" s="82"/>
      <c r="B46" s="7" t="s">
        <v>8</v>
      </c>
      <c r="C46" s="20"/>
      <c r="D46" s="18"/>
      <c r="E46" s="17"/>
      <c r="F46" s="17"/>
      <c r="G46" s="90" t="e">
        <f>D29/(D29+D42)</f>
        <v>#DIV/0!</v>
      </c>
      <c r="H46" s="35">
        <v>0.5</v>
      </c>
      <c r="I46" s="35" t="e">
        <f>1-I42-I44</f>
        <v>#DIV/0!</v>
      </c>
    </row>
    <row r="47" spans="1:9" ht="8.25" customHeight="1">
      <c r="A47" s="82"/>
      <c r="B47" s="20"/>
      <c r="C47" s="20"/>
      <c r="D47" s="20"/>
      <c r="E47" s="20"/>
      <c r="F47" s="20"/>
      <c r="G47" s="113"/>
      <c r="H47" s="20"/>
      <c r="I47" s="20"/>
    </row>
    <row r="48" spans="1:9" ht="14.25" thickBot="1">
      <c r="A48" s="82"/>
      <c r="B48" s="184" t="s">
        <v>35</v>
      </c>
      <c r="C48" s="184"/>
      <c r="D48" s="36">
        <f>SUM(D42+D29+D23)</f>
        <v>0</v>
      </c>
      <c r="E48" s="37" t="e">
        <f>+E42+E23+E29</f>
        <v>#DIV/0!</v>
      </c>
      <c r="F48" s="38"/>
      <c r="G48" s="38" t="e">
        <f>+G42+G46</f>
        <v>#DIV/0!</v>
      </c>
      <c r="H48" s="38" t="e">
        <f>+H46+H42</f>
        <v>#DIV/0!</v>
      </c>
      <c r="I48" s="38" t="e">
        <f>+I46+I42</f>
        <v>#DIV/0!</v>
      </c>
    </row>
    <row r="49" spans="2:4" ht="15.75" customHeight="1" thickTop="1">
      <c r="B49" s="107" t="s">
        <v>36</v>
      </c>
      <c r="D49" s="108">
        <f>D48-C6</f>
        <v>0</v>
      </c>
    </row>
    <row r="50" ht="13.5">
      <c r="G50" s="1" t="s">
        <v>14</v>
      </c>
    </row>
    <row r="51" spans="1:9" ht="13.5">
      <c r="A51" s="185" t="s">
        <v>4</v>
      </c>
      <c r="B51" s="186"/>
      <c r="C51" s="187"/>
      <c r="D51" s="45">
        <f>C6</f>
        <v>0</v>
      </c>
      <c r="G51" s="188"/>
      <c r="H51" s="189"/>
      <c r="I51" s="190"/>
    </row>
    <row r="52" spans="1:9" ht="13.5">
      <c r="A52" s="185" t="s">
        <v>44</v>
      </c>
      <c r="B52" s="186"/>
      <c r="C52" s="187"/>
      <c r="D52" s="45">
        <f>C8</f>
        <v>0</v>
      </c>
      <c r="G52" s="191"/>
      <c r="H52" s="192"/>
      <c r="I52" s="193"/>
    </row>
    <row r="53" spans="1:9" ht="19.5" customHeight="1">
      <c r="A53" s="229" t="s">
        <v>41</v>
      </c>
      <c r="B53" s="230"/>
      <c r="C53" s="231"/>
      <c r="D53" s="121">
        <f>IF(C8&gt;=500000,ROUND(0.2*D52,0),0)</f>
        <v>0</v>
      </c>
      <c r="G53" s="191"/>
      <c r="H53" s="192"/>
      <c r="I53" s="193"/>
    </row>
    <row r="54" spans="1:9" ht="13.5">
      <c r="A54" s="185" t="s">
        <v>21</v>
      </c>
      <c r="B54" s="187"/>
      <c r="C54" s="47">
        <v>0.9</v>
      </c>
      <c r="D54" s="45">
        <f>C54*D53</f>
        <v>0</v>
      </c>
      <c r="G54" s="191"/>
      <c r="H54" s="192"/>
      <c r="I54" s="193"/>
    </row>
    <row r="55" spans="1:9" ht="13.5">
      <c r="A55" s="185"/>
      <c r="B55" s="186"/>
      <c r="C55" s="187"/>
      <c r="D55" s="46"/>
      <c r="G55" s="191"/>
      <c r="H55" s="192"/>
      <c r="I55" s="193"/>
    </row>
    <row r="56" spans="1:9" ht="13.5">
      <c r="A56" s="185" t="s">
        <v>10</v>
      </c>
      <c r="B56" s="186"/>
      <c r="C56" s="187"/>
      <c r="D56" s="122" t="e">
        <f>+(D53+E12+E14)/C6</f>
        <v>#DIV/0!</v>
      </c>
      <c r="G56" s="194"/>
      <c r="H56" s="195"/>
      <c r="I56" s="196"/>
    </row>
    <row r="57" spans="2:3" ht="8.25" customHeight="1" thickBot="1">
      <c r="B57" s="23"/>
      <c r="C57" s="19"/>
    </row>
    <row r="58" spans="1:9" ht="18" customHeight="1" thickBot="1">
      <c r="A58" s="93" t="str">
        <f>IF(C6&gt;500000,"Offset cashflow provider - you will need to provide documentation with your application form:"," ")</f>
        <v> </v>
      </c>
      <c r="B58" s="91"/>
      <c r="C58" s="92"/>
      <c r="D58" s="91"/>
      <c r="E58" s="91"/>
      <c r="H58" s="176"/>
      <c r="I58" s="177"/>
    </row>
    <row r="59" spans="2:3" ht="8.25" customHeight="1">
      <c r="B59" s="23"/>
      <c r="C59" s="19"/>
    </row>
    <row r="60" spans="1:9" ht="30.75" customHeight="1">
      <c r="A60" s="43" t="s">
        <v>19</v>
      </c>
      <c r="B60" s="178" t="s">
        <v>53</v>
      </c>
      <c r="C60" s="179"/>
      <c r="D60" s="179"/>
      <c r="E60" s="179"/>
      <c r="F60" s="179"/>
      <c r="G60" s="179"/>
      <c r="H60" s="179"/>
      <c r="I60" s="179"/>
    </row>
    <row r="61" spans="1:9" ht="45" customHeight="1">
      <c r="A61" s="43"/>
      <c r="B61" s="180" t="s">
        <v>42</v>
      </c>
      <c r="C61" s="180"/>
      <c r="D61" s="180"/>
      <c r="E61" s="180"/>
      <c r="F61" s="180"/>
      <c r="G61" s="180"/>
      <c r="H61" s="180"/>
      <c r="I61" s="180"/>
    </row>
    <row r="62" spans="1:9" ht="42" customHeight="1">
      <c r="A62" s="44"/>
      <c r="B62" s="181" t="s">
        <v>39</v>
      </c>
      <c r="C62" s="182"/>
      <c r="D62" s="182"/>
      <c r="E62" s="182"/>
      <c r="F62" s="182"/>
      <c r="G62" s="182"/>
      <c r="H62" s="182"/>
      <c r="I62" s="182"/>
    </row>
    <row r="63" spans="2:9" ht="29.25" customHeight="1">
      <c r="B63" s="181" t="s">
        <v>93</v>
      </c>
      <c r="C63" s="183"/>
      <c r="D63" s="183"/>
      <c r="E63" s="183"/>
      <c r="F63" s="183"/>
      <c r="G63" s="183"/>
      <c r="H63" s="183"/>
      <c r="I63" s="183"/>
    </row>
    <row r="64" ht="16.5" customHeight="1">
      <c r="B64" s="1" t="s">
        <v>85</v>
      </c>
    </row>
  </sheetData>
  <sheetProtection password="CF2B" sheet="1" formatCells="0" formatRows="0"/>
  <mergeCells count="27">
    <mergeCell ref="A1:I1"/>
    <mergeCell ref="A4:B4"/>
    <mergeCell ref="A16:A17"/>
    <mergeCell ref="C6:D6"/>
    <mergeCell ref="A6:B6"/>
    <mergeCell ref="C4:E4"/>
    <mergeCell ref="H4:I4"/>
    <mergeCell ref="A11:E11"/>
    <mergeCell ref="G11:I14"/>
    <mergeCell ref="H7:I7"/>
    <mergeCell ref="B63:I63"/>
    <mergeCell ref="B62:I62"/>
    <mergeCell ref="B15:E15"/>
    <mergeCell ref="B48:C48"/>
    <mergeCell ref="B60:I60"/>
    <mergeCell ref="F16:I30"/>
    <mergeCell ref="B61:I61"/>
    <mergeCell ref="A51:C51"/>
    <mergeCell ref="H58:I58"/>
    <mergeCell ref="A52:C52"/>
    <mergeCell ref="C8:D8"/>
    <mergeCell ref="A53:C53"/>
    <mergeCell ref="A54:B54"/>
    <mergeCell ref="A55:C55"/>
    <mergeCell ref="A56:C56"/>
    <mergeCell ref="G51:I56"/>
    <mergeCell ref="H9:I9"/>
  </mergeCells>
  <conditionalFormatting sqref="D48">
    <cfRule type="expression" priority="1" dxfId="0" stopIfTrue="1">
      <formula>'Linear one-off'!$D$48&gt;'Linear one-off'!$C$6</formula>
    </cfRule>
    <cfRule type="expression" priority="2" dxfId="0" stopIfTrue="1">
      <formula>'Linear one-off'!$D$48&lt;'Linear one-off'!$C$6</formula>
    </cfRule>
  </conditionalFormatting>
  <printOptions/>
  <pageMargins left="0.7480314960629921" right="0.7086614173228347" top="0.5511811023622047" bottom="0.5118110236220472" header="0.35433070866141736" footer="0.31496062992125984"/>
  <pageSetup fitToHeight="1" fitToWidth="1" horizontalDpi="600" verticalDpi="600" orientation="portrait" paperSize="9" scale="71"/>
  <headerFooter alignWithMargins="0">
    <oddHeader>&amp;C&amp;"Arial,Bold"&amp;12Screen Australia: Multi-platform Drama Finance Plan - ONE-OFF PROGRAMS</oddHeader>
    <oddFooter>&amp;C&amp;F</oddFooter>
  </headerFooter>
  <legacyDrawing r:id="rId2"/>
</worksheet>
</file>

<file path=xl/worksheets/sheet3.xml><?xml version="1.0" encoding="utf-8"?>
<worksheet xmlns="http://schemas.openxmlformats.org/spreadsheetml/2006/main" xmlns:r="http://schemas.openxmlformats.org/officeDocument/2006/relationships">
  <dimension ref="B2:I60"/>
  <sheetViews>
    <sheetView tabSelected="1" workbookViewId="0" topLeftCell="A1">
      <selection activeCell="B2" sqref="B2:G2"/>
    </sheetView>
  </sheetViews>
  <sheetFormatPr defaultColWidth="8.8515625" defaultRowHeight="12.75"/>
  <cols>
    <col min="1" max="1" width="1.421875" style="0" customWidth="1"/>
    <col min="2" max="2" width="13.421875" style="0" customWidth="1"/>
    <col min="3" max="3" width="27.421875" style="0" customWidth="1"/>
    <col min="4" max="4" width="22.00390625" style="0" customWidth="1"/>
    <col min="5" max="5" width="12.28125" style="0" customWidth="1"/>
    <col min="6" max="6" width="9.00390625" style="0" bestFit="1" customWidth="1"/>
    <col min="7" max="7" width="11.421875" style="0" customWidth="1"/>
  </cols>
  <sheetData>
    <row r="1" ht="3" customHeight="1"/>
    <row r="2" spans="2:7" ht="20.25">
      <c r="B2" s="235" t="s">
        <v>55</v>
      </c>
      <c r="C2" s="235"/>
      <c r="D2" s="235"/>
      <c r="E2" s="235"/>
      <c r="F2" s="235"/>
      <c r="G2" s="235"/>
    </row>
    <row r="3" spans="2:7" ht="26.25" customHeight="1">
      <c r="B3" s="250" t="s">
        <v>83</v>
      </c>
      <c r="C3" s="250"/>
      <c r="D3" s="250"/>
      <c r="E3" s="250"/>
      <c r="F3" s="250"/>
      <c r="G3" s="250"/>
    </row>
    <row r="4" spans="2:7" ht="51.75" customHeight="1">
      <c r="B4" s="236" t="s">
        <v>97</v>
      </c>
      <c r="C4" s="237"/>
      <c r="D4" s="237"/>
      <c r="E4" s="237"/>
      <c r="F4" s="237"/>
      <c r="G4" s="237"/>
    </row>
    <row r="5" ht="6" customHeight="1" thickBot="1"/>
    <row r="6" spans="2:7" ht="13.5" thickBot="1">
      <c r="B6" s="128" t="s">
        <v>56</v>
      </c>
      <c r="C6" s="173"/>
      <c r="D6" s="129" t="s">
        <v>57</v>
      </c>
      <c r="E6" s="130"/>
      <c r="F6" s="131" t="s">
        <v>58</v>
      </c>
      <c r="G6" s="132"/>
    </row>
    <row r="7" ht="13.5" thickBot="1">
      <c r="F7" s="131"/>
    </row>
    <row r="8" spans="2:7" ht="39" thickBot="1">
      <c r="B8" s="133" t="s">
        <v>59</v>
      </c>
      <c r="C8" s="134" t="s">
        <v>60</v>
      </c>
      <c r="D8" s="135" t="s">
        <v>61</v>
      </c>
      <c r="E8" s="136" t="s">
        <v>62</v>
      </c>
      <c r="F8" s="136" t="s">
        <v>63</v>
      </c>
      <c r="G8" s="136" t="s">
        <v>87</v>
      </c>
    </row>
    <row r="9" spans="2:7" ht="12.75">
      <c r="B9" s="238" t="s">
        <v>64</v>
      </c>
      <c r="C9" s="239"/>
      <c r="D9" s="239"/>
      <c r="E9" s="239"/>
      <c r="F9" s="239"/>
      <c r="G9" s="240"/>
    </row>
    <row r="10" spans="2:7" ht="13.5" thickBot="1">
      <c r="B10" s="137"/>
      <c r="C10" s="138"/>
      <c r="D10" s="138" t="s">
        <v>65</v>
      </c>
      <c r="E10" s="167"/>
      <c r="F10" s="139" t="e">
        <f aca="true" t="shared" si="0" ref="F10:F15">E10/$E$6</f>
        <v>#DIV/0!</v>
      </c>
      <c r="G10" s="165"/>
    </row>
    <row r="11" spans="2:7" ht="12.75" thickBot="1">
      <c r="B11" s="137"/>
      <c r="C11" s="138"/>
      <c r="D11" s="138" t="s">
        <v>65</v>
      </c>
      <c r="E11" s="168"/>
      <c r="F11" s="139" t="e">
        <f t="shared" si="0"/>
        <v>#DIV/0!</v>
      </c>
      <c r="G11" s="165"/>
    </row>
    <row r="12" spans="2:7" ht="12.75" thickBot="1">
      <c r="B12" s="137"/>
      <c r="C12" s="138"/>
      <c r="D12" s="138" t="s">
        <v>65</v>
      </c>
      <c r="E12" s="168"/>
      <c r="F12" s="139" t="e">
        <f t="shared" si="0"/>
        <v>#DIV/0!</v>
      </c>
      <c r="G12" s="165"/>
    </row>
    <row r="13" spans="2:7" ht="12.75" thickBot="1">
      <c r="B13" s="137"/>
      <c r="C13" s="138"/>
      <c r="D13" s="138" t="s">
        <v>65</v>
      </c>
      <c r="E13" s="168"/>
      <c r="F13" s="139" t="e">
        <f t="shared" si="0"/>
        <v>#DIV/0!</v>
      </c>
      <c r="G13" s="165"/>
    </row>
    <row r="14" spans="2:7" ht="12.75" thickBot="1">
      <c r="B14" s="137"/>
      <c r="C14" s="138"/>
      <c r="D14" s="138" t="s">
        <v>65</v>
      </c>
      <c r="E14" s="168"/>
      <c r="F14" s="139" t="e">
        <f t="shared" si="0"/>
        <v>#DIV/0!</v>
      </c>
      <c r="G14" s="165"/>
    </row>
    <row r="15" spans="2:7" ht="12.75" thickBot="1">
      <c r="B15" s="241" t="s">
        <v>30</v>
      </c>
      <c r="C15" s="242"/>
      <c r="D15" s="243"/>
      <c r="E15" s="169">
        <f>SUM(E10:E14)</f>
        <v>0</v>
      </c>
      <c r="F15" s="162" t="e">
        <f t="shared" si="0"/>
        <v>#DIV/0!</v>
      </c>
      <c r="G15" s="140"/>
    </row>
    <row r="16" spans="2:7" ht="13.5" thickBot="1" thickTop="1">
      <c r="B16" s="244"/>
      <c r="C16" s="244"/>
      <c r="D16" s="244"/>
      <c r="E16" s="244"/>
      <c r="F16" s="244"/>
      <c r="G16" s="244"/>
    </row>
    <row r="17" spans="2:7" ht="12.75" thickTop="1">
      <c r="B17" s="245" t="s">
        <v>95</v>
      </c>
      <c r="C17" s="246"/>
      <c r="D17" s="246"/>
      <c r="E17" s="246"/>
      <c r="F17" s="246"/>
      <c r="G17" s="247"/>
    </row>
    <row r="18" spans="2:7" ht="15.75" customHeight="1" thickBot="1">
      <c r="B18" s="137"/>
      <c r="C18" s="141" t="s">
        <v>66</v>
      </c>
      <c r="D18" s="141" t="s">
        <v>12</v>
      </c>
      <c r="E18" s="168"/>
      <c r="F18" s="139" t="e">
        <f aca="true" t="shared" si="1" ref="F18:F24">E18/$E$6</f>
        <v>#DIV/0!</v>
      </c>
      <c r="G18" s="166"/>
    </row>
    <row r="19" spans="2:7" ht="12.75" thickBot="1">
      <c r="B19" s="137"/>
      <c r="C19" s="138"/>
      <c r="D19" s="138"/>
      <c r="E19" s="168"/>
      <c r="F19" s="139" t="e">
        <f t="shared" si="1"/>
        <v>#DIV/0!</v>
      </c>
      <c r="G19" s="166"/>
    </row>
    <row r="20" spans="2:7" ht="12.75" thickBot="1">
      <c r="B20" s="137"/>
      <c r="C20" s="138"/>
      <c r="D20" s="138"/>
      <c r="E20" s="168"/>
      <c r="F20" s="139" t="e">
        <f t="shared" si="1"/>
        <v>#DIV/0!</v>
      </c>
      <c r="G20" s="166"/>
    </row>
    <row r="21" spans="2:7" ht="12.75" thickBot="1">
      <c r="B21" s="137"/>
      <c r="C21" s="138"/>
      <c r="D21" s="138"/>
      <c r="E21" s="168"/>
      <c r="F21" s="139" t="e">
        <f t="shared" si="1"/>
        <v>#DIV/0!</v>
      </c>
      <c r="G21" s="166"/>
    </row>
    <row r="22" spans="2:7" ht="12.75" thickBot="1">
      <c r="B22" s="137"/>
      <c r="C22" s="138"/>
      <c r="D22" s="138"/>
      <c r="E22" s="168"/>
      <c r="F22" s="139" t="e">
        <f t="shared" si="1"/>
        <v>#DIV/0!</v>
      </c>
      <c r="G22" s="166"/>
    </row>
    <row r="23" spans="2:7" ht="12.75" thickBot="1">
      <c r="B23" s="137"/>
      <c r="C23" s="138"/>
      <c r="D23" s="138"/>
      <c r="E23" s="168"/>
      <c r="F23" s="139" t="e">
        <f t="shared" si="1"/>
        <v>#DIV/0!</v>
      </c>
      <c r="G23" s="166"/>
    </row>
    <row r="24" spans="2:7" ht="12.75" thickBot="1">
      <c r="B24" s="241" t="s">
        <v>67</v>
      </c>
      <c r="C24" s="242"/>
      <c r="D24" s="243"/>
      <c r="E24" s="170">
        <f>SUM(E18:E23)</f>
        <v>0</v>
      </c>
      <c r="F24" s="162" t="e">
        <f t="shared" si="1"/>
        <v>#DIV/0!</v>
      </c>
      <c r="G24" s="140"/>
    </row>
    <row r="25" spans="2:7" ht="13.5" thickBot="1" thickTop="1">
      <c r="B25" s="244"/>
      <c r="C25" s="244"/>
      <c r="D25" s="244"/>
      <c r="E25" s="244"/>
      <c r="F25" s="244"/>
      <c r="G25" s="244"/>
    </row>
    <row r="26" spans="2:7" ht="18" customHeight="1" thickTop="1">
      <c r="B26" s="251" t="s">
        <v>68</v>
      </c>
      <c r="C26" s="252"/>
      <c r="D26" s="252"/>
      <c r="E26" s="252"/>
      <c r="F26" s="252"/>
      <c r="G26" s="253"/>
    </row>
    <row r="27" spans="2:7" ht="15" customHeight="1" thickBot="1">
      <c r="B27" s="137"/>
      <c r="C27" s="141" t="s">
        <v>8</v>
      </c>
      <c r="D27" s="142" t="s">
        <v>9</v>
      </c>
      <c r="E27" s="168"/>
      <c r="F27" s="139" t="e">
        <f aca="true" t="shared" si="2" ref="F27:F35">E27/$E$6</f>
        <v>#DIV/0!</v>
      </c>
      <c r="G27" s="166"/>
    </row>
    <row r="28" spans="2:7" ht="13.5" customHeight="1" thickBot="1">
      <c r="B28" s="137"/>
      <c r="C28" s="174"/>
      <c r="D28" s="175" t="s">
        <v>9</v>
      </c>
      <c r="E28" s="168"/>
      <c r="F28" s="139" t="e">
        <f t="shared" si="2"/>
        <v>#DIV/0!</v>
      </c>
      <c r="G28" s="166"/>
    </row>
    <row r="29" spans="2:7" ht="12.75" thickBot="1">
      <c r="B29" s="137"/>
      <c r="C29" s="138"/>
      <c r="D29" s="143" t="s">
        <v>9</v>
      </c>
      <c r="E29" s="168"/>
      <c r="F29" s="139" t="e">
        <f t="shared" si="2"/>
        <v>#DIV/0!</v>
      </c>
      <c r="G29" s="166"/>
    </row>
    <row r="30" spans="2:7" ht="12.75" thickBot="1">
      <c r="B30" s="137"/>
      <c r="C30" s="138"/>
      <c r="D30" s="143" t="s">
        <v>9</v>
      </c>
      <c r="E30" s="168"/>
      <c r="F30" s="139" t="e">
        <f t="shared" si="2"/>
        <v>#DIV/0!</v>
      </c>
      <c r="G30" s="166"/>
    </row>
    <row r="31" spans="2:7" ht="12.75" thickBot="1">
      <c r="B31" s="137"/>
      <c r="C31" s="138"/>
      <c r="D31" s="143" t="s">
        <v>9</v>
      </c>
      <c r="E31" s="168"/>
      <c r="F31" s="139" t="e">
        <f t="shared" si="2"/>
        <v>#DIV/0!</v>
      </c>
      <c r="G31" s="166"/>
    </row>
    <row r="32" spans="2:7" ht="12.75" thickBot="1">
      <c r="B32" s="137"/>
      <c r="C32" s="138"/>
      <c r="D32" s="143" t="s">
        <v>9</v>
      </c>
      <c r="E32" s="168"/>
      <c r="F32" s="139" t="e">
        <f t="shared" si="2"/>
        <v>#DIV/0!</v>
      </c>
      <c r="G32" s="166"/>
    </row>
    <row r="33" spans="2:7" ht="12.75" thickBot="1">
      <c r="B33" s="241" t="s">
        <v>92</v>
      </c>
      <c r="C33" s="242"/>
      <c r="D33" s="243"/>
      <c r="E33" s="171">
        <f>SUM(E27:E32)</f>
        <v>0</v>
      </c>
      <c r="F33" s="162" t="e">
        <f t="shared" si="2"/>
        <v>#DIV/0!</v>
      </c>
      <c r="G33" s="144"/>
    </row>
    <row r="34" ht="13.5" thickBot="1" thickTop="1">
      <c r="E34" s="172"/>
    </row>
    <row r="35" spans="4:6" ht="14.25" customHeight="1" thickBot="1">
      <c r="D35" s="145" t="s">
        <v>35</v>
      </c>
      <c r="E35" s="146">
        <f>E15+E24+E33</f>
        <v>0</v>
      </c>
      <c r="F35" s="162" t="e">
        <f t="shared" si="2"/>
        <v>#DIV/0!</v>
      </c>
    </row>
    <row r="36" ht="12" hidden="1"/>
    <row r="37" spans="2:7" ht="18" customHeight="1" hidden="1">
      <c r="B37" s="147" t="s">
        <v>69</v>
      </c>
      <c r="C37" s="148"/>
      <c r="D37" s="147" t="s">
        <v>22</v>
      </c>
      <c r="E37" s="148"/>
      <c r="G37" s="149" t="s">
        <v>70</v>
      </c>
    </row>
    <row r="38" spans="2:7" ht="18" customHeight="1" hidden="1">
      <c r="B38" s="148" t="s">
        <v>71</v>
      </c>
      <c r="C38" s="148"/>
      <c r="D38" s="147" t="s">
        <v>72</v>
      </c>
      <c r="E38" s="148"/>
      <c r="G38" s="149" t="s">
        <v>73</v>
      </c>
    </row>
    <row r="39" spans="2:5" ht="12" hidden="1">
      <c r="B39" s="148"/>
      <c r="C39" s="148"/>
      <c r="D39" s="148"/>
      <c r="E39" s="148"/>
    </row>
    <row r="40" ht="12" hidden="1"/>
    <row r="41" ht="12" hidden="1">
      <c r="D41" s="149" t="s">
        <v>12</v>
      </c>
    </row>
    <row r="42" ht="12" hidden="1">
      <c r="D42" s="149" t="s">
        <v>74</v>
      </c>
    </row>
    <row r="43" ht="12" hidden="1">
      <c r="D43" s="149" t="s">
        <v>75</v>
      </c>
    </row>
    <row r="44" ht="12" hidden="1"/>
    <row r="46" ht="13.5" thickBot="1">
      <c r="D46" s="150" t="s">
        <v>76</v>
      </c>
    </row>
    <row r="47" spans="4:7" ht="15" customHeight="1">
      <c r="D47" s="248" t="s">
        <v>77</v>
      </c>
      <c r="E47" s="151" t="s">
        <v>78</v>
      </c>
      <c r="F47" s="152" t="s">
        <v>79</v>
      </c>
      <c r="G47" s="152" t="s">
        <v>80</v>
      </c>
    </row>
    <row r="48" spans="4:7" ht="12" customHeight="1" thickBot="1">
      <c r="D48" s="249"/>
      <c r="E48" s="153" t="s">
        <v>86</v>
      </c>
      <c r="F48" s="154" t="s">
        <v>81</v>
      </c>
      <c r="G48" s="154" t="s">
        <v>89</v>
      </c>
    </row>
    <row r="49" spans="4:7" ht="15" customHeight="1" thickBot="1">
      <c r="D49" s="155" t="str">
        <f aca="true" t="shared" si="3" ref="D49:D54">C27</f>
        <v>Producer</v>
      </c>
      <c r="E49" s="159" t="e">
        <f>(E24+E27)/(E35-E15)</f>
        <v>#DIV/0!</v>
      </c>
      <c r="F49" s="160" t="e">
        <f>1-SUM(F50:F54)</f>
        <v>#DIV/0!</v>
      </c>
      <c r="G49" s="160" t="e">
        <f>1-SUM(G50:G54)</f>
        <v>#DIV/0!</v>
      </c>
    </row>
    <row r="50" spans="4:7" ht="17.25" customHeight="1" thickBot="1">
      <c r="D50" s="155">
        <f t="shared" si="3"/>
        <v>0</v>
      </c>
      <c r="E50" s="159" t="e">
        <f>E28/($E$35-$E$15)</f>
        <v>#DIV/0!</v>
      </c>
      <c r="F50" s="161" t="e">
        <f>0.5*(E28/($E$35-$E$15))</f>
        <v>#DIV/0!</v>
      </c>
      <c r="G50" s="161" t="e">
        <f>E28/($E$35-$E$15)</f>
        <v>#DIV/0!</v>
      </c>
    </row>
    <row r="51" spans="4:7" ht="12.75" thickBot="1">
      <c r="D51" s="155">
        <f t="shared" si="3"/>
        <v>0</v>
      </c>
      <c r="E51" s="159" t="e">
        <f>E29/($E$35-$E$15)</f>
        <v>#DIV/0!</v>
      </c>
      <c r="F51" s="161" t="e">
        <f>0.5*(E29/($E$35-$E$15))</f>
        <v>#DIV/0!</v>
      </c>
      <c r="G51" s="161" t="e">
        <f>E29/($E$35-$E$15)</f>
        <v>#DIV/0!</v>
      </c>
    </row>
    <row r="52" spans="4:7" ht="12.75" thickBot="1">
      <c r="D52" s="155">
        <f t="shared" si="3"/>
        <v>0</v>
      </c>
      <c r="E52" s="159" t="e">
        <f>E30/($E$35-$E$15)</f>
        <v>#DIV/0!</v>
      </c>
      <c r="F52" s="161" t="e">
        <f>0.5*(E30/($E$35-$E$15))</f>
        <v>#DIV/0!</v>
      </c>
      <c r="G52" s="161" t="e">
        <f>E30/($E$35-$E$15)</f>
        <v>#DIV/0!</v>
      </c>
    </row>
    <row r="53" spans="4:7" ht="12.75" thickBot="1">
      <c r="D53" s="155">
        <f t="shared" si="3"/>
        <v>0</v>
      </c>
      <c r="E53" s="159" t="e">
        <f>E31/($E$35-$E$15)</f>
        <v>#DIV/0!</v>
      </c>
      <c r="F53" s="161" t="e">
        <f>0.5*(E31/($E$35-$E$15))</f>
        <v>#DIV/0!</v>
      </c>
      <c r="G53" s="161" t="e">
        <f>E31/($E$35-$E$15)</f>
        <v>#DIV/0!</v>
      </c>
    </row>
    <row r="54" spans="4:7" ht="12.75" thickBot="1">
      <c r="D54" s="155">
        <f t="shared" si="3"/>
        <v>0</v>
      </c>
      <c r="E54" s="159" t="e">
        <f>E32/($E$35-$E$15)</f>
        <v>#DIV/0!</v>
      </c>
      <c r="F54" s="161" t="e">
        <f>0.5*(E32/($E$35-$E$15))</f>
        <v>#DIV/0!</v>
      </c>
      <c r="G54" s="161" t="e">
        <f>E32/($E$35-$E$15)</f>
        <v>#DIV/0!</v>
      </c>
    </row>
    <row r="55" spans="4:7" ht="12.75" thickBot="1">
      <c r="D55" s="156" t="s">
        <v>82</v>
      </c>
      <c r="E55" s="157">
        <v>1</v>
      </c>
      <c r="F55" s="158">
        <v>1</v>
      </c>
      <c r="G55" s="158">
        <v>1</v>
      </c>
    </row>
    <row r="57" spans="2:7" ht="12">
      <c r="B57" s="234" t="s">
        <v>88</v>
      </c>
      <c r="C57" s="234"/>
      <c r="D57" s="234"/>
      <c r="E57" s="234"/>
      <c r="F57" s="234"/>
      <c r="G57" s="234"/>
    </row>
    <row r="58" spans="2:9" ht="25.5" customHeight="1">
      <c r="B58" s="233" t="s">
        <v>96</v>
      </c>
      <c r="C58" s="233"/>
      <c r="D58" s="233"/>
      <c r="E58" s="233"/>
      <c r="F58" s="233"/>
      <c r="G58" s="233"/>
      <c r="H58" s="163"/>
      <c r="I58" s="163"/>
    </row>
    <row r="59" spans="2:9" ht="16.5" customHeight="1">
      <c r="B59" s="233" t="s">
        <v>94</v>
      </c>
      <c r="C59" s="233"/>
      <c r="D59" s="233"/>
      <c r="E59" s="233"/>
      <c r="F59" s="233"/>
      <c r="G59" s="233"/>
      <c r="H59" s="164"/>
      <c r="I59" s="164"/>
    </row>
    <row r="60" spans="2:9" ht="11.25" customHeight="1">
      <c r="B60" s="232"/>
      <c r="C60" s="232"/>
      <c r="D60" s="232"/>
      <c r="E60" s="232"/>
      <c r="F60" s="232"/>
      <c r="G60" s="232"/>
      <c r="H60" s="1"/>
      <c r="I60" s="1"/>
    </row>
  </sheetData>
  <sheetProtection password="CF2B" sheet="1"/>
  <mergeCells count="16">
    <mergeCell ref="B24:D24"/>
    <mergeCell ref="B25:G25"/>
    <mergeCell ref="B33:D33"/>
    <mergeCell ref="D47:D48"/>
    <mergeCell ref="B3:G3"/>
    <mergeCell ref="B26:G26"/>
    <mergeCell ref="B60:G60"/>
    <mergeCell ref="B58:G58"/>
    <mergeCell ref="B59:G59"/>
    <mergeCell ref="B57:G57"/>
    <mergeCell ref="B2:G2"/>
    <mergeCell ref="B4:G4"/>
    <mergeCell ref="B9:G9"/>
    <mergeCell ref="B15:D15"/>
    <mergeCell ref="B16:G16"/>
    <mergeCell ref="B17:G17"/>
  </mergeCells>
  <dataValidations count="6">
    <dataValidation type="whole" allowBlank="1" showInputMessage="1" showErrorMessage="1" sqref="E27:E33 E18:E24 E10:E15">
      <formula1>0</formula1>
      <formula2>3000000</formula2>
    </dataValidation>
    <dataValidation type="list" allowBlank="1" showInputMessage="1" showErrorMessage="1" sqref="D18">
      <formula1>'Interactive and other'!$C$40:$C$42</formula1>
    </dataValidation>
    <dataValidation type="list" allowBlank="1" showInputMessage="1" showErrorMessage="1" sqref="B18:B23 B27:B32 B11:B14">
      <formula1>'Interactive and other'!$B$37:$B$38</formula1>
    </dataValidation>
    <dataValidation type="list" allowBlank="1" showInputMessage="1" showErrorMessage="1" sqref="D10:D14">
      <formula1>'Interactive and other'!$D$37:$D$38</formula1>
    </dataValidation>
    <dataValidation type="list" allowBlank="1" showInputMessage="1" showErrorMessage="1" sqref="B10">
      <formula1>'Interactive and other'!$B$37:$B$38</formula1>
    </dataValidation>
    <dataValidation type="list" allowBlank="1" showInputMessage="1" showErrorMessage="1" sqref="D19:D23">
      <formula1>'Interactive and other'!$D$41:$D$42</formula1>
    </dataValidation>
  </dataValidations>
  <printOptions/>
  <pageMargins left="0.2755905511811024" right="0.2362204724409449" top="0.35433070866141736" bottom="0.23" header="0.5118110236220472" footer="0.33"/>
  <pageSetup horizontalDpi="600" verticalDpi="600" orientation="portrait" paperSize="9"/>
  <headerFooter alignWithMargins="0">
    <oddFooter>&amp;LFinance template Multiplatform Drama v06&amp;R&amp;F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Multiplatform Drama finance plan template</dc:title>
  <dc:subject/>
  <dc:creator>Screen Australia</dc:creator>
  <cp:keywords/>
  <dc:description/>
  <cp:lastModifiedBy>Morgan</cp:lastModifiedBy>
  <cp:lastPrinted>2013-03-21T10:15:18Z</cp:lastPrinted>
  <dcterms:created xsi:type="dcterms:W3CDTF">2010-07-15T02:36:02Z</dcterms:created>
  <dcterms:modified xsi:type="dcterms:W3CDTF">2016-02-08T23:06:04Z</dcterms:modified>
  <cp:category/>
  <cp:version/>
  <cp:contentType/>
  <cp:contentStatus/>
</cp:coreProperties>
</file>